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780" activeTab="5"/>
  </bookViews>
  <sheets>
    <sheet name="มหาวิทยาลัย" sheetId="1" r:id="rId1"/>
    <sheet name="คณะ" sheetId="2" r:id="rId2"/>
    <sheet name="หลักสูตร 11" sheetId="3" r:id="rId3"/>
    <sheet name="หลักสูตร 13" sheetId="4" r:id="rId4"/>
    <sheet name="บัณฑิต" sheetId="5" r:id="rId5"/>
    <sheet name="สนอ" sheetId="6" r:id="rId6"/>
    <sheet name="วิทย" sheetId="7" r:id="rId7"/>
    <sheet name="ศิลป" sheetId="8" r:id="rId8"/>
    <sheet name="วิจัย" sheetId="9" r:id="rId9"/>
  </sheets>
  <definedNames/>
  <calcPr fullCalcOnLoad="1"/>
</workbook>
</file>

<file path=xl/sharedStrings.xml><?xml version="1.0" encoding="utf-8"?>
<sst xmlns="http://schemas.openxmlformats.org/spreadsheetml/2006/main" count="285" uniqueCount="98">
  <si>
    <t>มหาวิทยาลัย</t>
  </si>
  <si>
    <t>องค์ประกอบ</t>
  </si>
  <si>
    <t>I</t>
  </si>
  <si>
    <t>P</t>
  </si>
  <si>
    <t xml:space="preserve">O </t>
  </si>
  <si>
    <t>คะแนนเฉลี่ย</t>
  </si>
  <si>
    <t>สกอ</t>
  </si>
  <si>
    <t>ตัวบ่งชี้</t>
  </si>
  <si>
    <t>คะแนน</t>
  </si>
  <si>
    <t>คะแนนเฉลี่ยคณะ (5.2)</t>
  </si>
  <si>
    <t>ครุ</t>
  </si>
  <si>
    <t>มนุษ</t>
  </si>
  <si>
    <t>วิทยาการ</t>
  </si>
  <si>
    <t>วิท</t>
  </si>
  <si>
    <t>เกษตร</t>
  </si>
  <si>
    <t>อุต</t>
  </si>
  <si>
    <t>นิติ</t>
  </si>
  <si>
    <t>นิเทศ</t>
  </si>
  <si>
    <t>วิทคอม</t>
  </si>
  <si>
    <t>อัญมณี</t>
  </si>
  <si>
    <t>ตัวบ่งชี้ที่ 5.2</t>
  </si>
  <si>
    <t>ผลการประเมิน</t>
  </si>
  <si>
    <t>คณะ.....................................................................................</t>
  </si>
  <si>
    <t>องค์ประกอบที่ 1-4</t>
  </si>
  <si>
    <t>องค์ประกอบที่ 5</t>
  </si>
  <si>
    <t>บัณฑิตวิทยาลัย</t>
  </si>
  <si>
    <t>คะแนนประเมิน =</t>
  </si>
  <si>
    <t>วิธีคำนวณคะแนนประเมิน =</t>
  </si>
  <si>
    <t>((องค์ 1-4) + (องค์ 5))/2</t>
  </si>
  <si>
    <t>สำนักงานอธิการบดี</t>
  </si>
  <si>
    <t>สำนักวิทยบริการและเทคโนโลยีสารสนเทศ</t>
  </si>
  <si>
    <t>สำนักศิลปวัฒนธรรมและพัฒนาชุมชน</t>
  </si>
  <si>
    <t>สถาบันวิจัยและพัฒนา</t>
  </si>
  <si>
    <t xml:space="preserve">คณะครุศาสตร์ </t>
  </si>
  <si>
    <t>1. การศึกษาปฐมวัย</t>
  </si>
  <si>
    <t>2. พลศึกษา</t>
  </si>
  <si>
    <t>3. การศึกษาพิเศษ</t>
  </si>
  <si>
    <t>4. วิทยาศาสตร์</t>
  </si>
  <si>
    <t>5. คณิตศาสตร์</t>
  </si>
  <si>
    <t>6. ภาษาไทย</t>
  </si>
  <si>
    <t>7. ภาษาอังกฤษ</t>
  </si>
  <si>
    <t>8. สังคมศึกษา</t>
  </si>
  <si>
    <t>9. คอมพิวเตอร์ศึกษา</t>
  </si>
  <si>
    <t>คณะนิติศาสตร์</t>
  </si>
  <si>
    <t>คณะนิเทศศาสตร์</t>
  </si>
  <si>
    <t>4. เทคโนโลยีการเกษตร</t>
  </si>
  <si>
    <t>1. ภาษาไทย</t>
  </si>
  <si>
    <t>2. ดนตรี</t>
  </si>
  <si>
    <t>3. ภาษาอังกฤษธุรกิจ</t>
  </si>
  <si>
    <t>4. ภาษาจีน</t>
  </si>
  <si>
    <t>5. การพัฒนาชุมชน</t>
  </si>
  <si>
    <t>6. ศิลปกรรม</t>
  </si>
  <si>
    <t>7. รัฐประศาสนศาสตร์</t>
  </si>
  <si>
    <t>8. รัฐศาสตร์</t>
  </si>
  <si>
    <t>คณะมนุษยฯ</t>
  </si>
  <si>
    <t>คณะวิทยาการฯ</t>
  </si>
  <si>
    <t>คณะวิทฯ</t>
  </si>
  <si>
    <t>คณะเกษตรฯ</t>
  </si>
  <si>
    <t>คณะอัญมณีฯ</t>
  </si>
  <si>
    <t>คณะวิทคอมฯ</t>
  </si>
  <si>
    <t>คณะอุตฯ</t>
  </si>
  <si>
    <t>10. การบริหารการศึกษา (โท)</t>
  </si>
  <si>
    <t>11. หลักสูตรและการสอน (โท)</t>
  </si>
  <si>
    <t>9. การปกครองท้องถิ่น (โท)</t>
  </si>
  <si>
    <t>1. การตลาด</t>
  </si>
  <si>
    <t>2. คอมพิวเตอร์ธุรกิจ</t>
  </si>
  <si>
    <t>3. การจัดการ</t>
  </si>
  <si>
    <t>4. การเงินการธนาคาร</t>
  </si>
  <si>
    <t>5. การบริหารทรัพยากรมนุษย์</t>
  </si>
  <si>
    <t>6. บัญชี</t>
  </si>
  <si>
    <t>7. การท่องเที่ยว</t>
  </si>
  <si>
    <t>8. เศรษฐศาสตร์ธุรกิจ</t>
  </si>
  <si>
    <t>1. วิทยาศาสตร์สิ่งแวดล้อม</t>
  </si>
  <si>
    <t>3. สถิติประยุกต์</t>
  </si>
  <si>
    <t>2. เคมี</t>
  </si>
  <si>
    <t>4. ชีววิทยา</t>
  </si>
  <si>
    <t>5. คหกรรมศาสตร์</t>
  </si>
  <si>
    <t>1. เทคโนโลยีการเพาะเลี้ยงสัตว์น้ำ</t>
  </si>
  <si>
    <t>3. วิทยาศาสตร์และเทคโนโลยีการอาหาร</t>
  </si>
  <si>
    <t>5. เทคโนโลยีการเกษตร (โท)</t>
  </si>
  <si>
    <t>2. เกษตรศาสตร์</t>
  </si>
  <si>
    <t>1. นิติศาสตร์</t>
  </si>
  <si>
    <t>1. การสื่อสารมวลชน</t>
  </si>
  <si>
    <t>2. การสื่อสารบูรณาการ</t>
  </si>
  <si>
    <t>1. เทคโนโลยีสารสนเทศ</t>
  </si>
  <si>
    <t>2. วิทยาการคอมพิวเตอร์</t>
  </si>
  <si>
    <t>3. ภูมิสารสนเทศ</t>
  </si>
  <si>
    <t>4. เทคโนโลยีเครือข่ายคอมพิวเตอร์</t>
  </si>
  <si>
    <t>1. อัญมณีศาสตร์</t>
  </si>
  <si>
    <t>2. ออกแบบผลิตภัณฑ์</t>
  </si>
  <si>
    <t>1. วิศวกรรมโยธา</t>
  </si>
  <si>
    <t>2. วิศวกรรมสารสนเทศและการสื่อสาร</t>
  </si>
  <si>
    <t>3. วิศวกรรมเมคคาทรอนิกส์</t>
  </si>
  <si>
    <t>4. วิศวกรรมโลจิสติกส์</t>
  </si>
  <si>
    <t xml:space="preserve">5. เทคโนโลยีอุตสาหกรรม </t>
  </si>
  <si>
    <t>คะแนนเฉลี่ยแต่ละหลักสูตร (ตัวบ่งชี้ที่ 1.1)</t>
  </si>
  <si>
    <t>หลักสูตร......................................................        สาขาวิชา.......................................................        คณะ......................................................</t>
  </si>
  <si>
    <t>ผลประเมิน</t>
  </si>
</sst>
</file>

<file path=xl/styles.xml><?xml version="1.0" encoding="utf-8"?>
<styleSheet xmlns="http://schemas.openxmlformats.org/spreadsheetml/2006/main">
  <numFmts count="27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000"/>
    <numFmt numFmtId="197" formatCode="0.00000000000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H SarabunPSK"/>
      <family val="2"/>
    </font>
    <font>
      <sz val="8"/>
      <color indexed="8"/>
      <name val="TH SarabunPSK"/>
      <family val="2"/>
    </font>
    <font>
      <sz val="12"/>
      <color indexed="8"/>
      <name val="TH SarabunPSK"/>
      <family val="2"/>
    </font>
    <font>
      <b/>
      <sz val="20"/>
      <color indexed="10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12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8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1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18" borderId="10" xfId="0" applyFont="1" applyFill="1" applyBorder="1" applyAlignment="1">
      <alignment horizontal="center" vertical="center"/>
    </xf>
    <xf numFmtId="0" fontId="55" fillId="19" borderId="10" xfId="0" applyFont="1" applyFill="1" applyBorder="1" applyAlignment="1">
      <alignment horizontal="center" vertical="center"/>
    </xf>
    <xf numFmtId="0" fontId="54" fillId="19" borderId="10" xfId="0" applyFont="1" applyFill="1" applyBorder="1" applyAlignment="1">
      <alignment horizontal="center" vertical="center"/>
    </xf>
    <xf numFmtId="0" fontId="54" fillId="19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  <xf numFmtId="0" fontId="53" fillId="0" borderId="10" xfId="0" applyFont="1" applyFill="1" applyBorder="1" applyAlignment="1">
      <alignment horizontal="center" vertical="center"/>
    </xf>
    <xf numFmtId="195" fontId="54" fillId="0" borderId="10" xfId="0" applyNumberFormat="1" applyFont="1" applyBorder="1" applyAlignment="1">
      <alignment horizontal="center" vertical="center"/>
    </xf>
    <xf numFmtId="195" fontId="53" fillId="0" borderId="10" xfId="0" applyNumberFormat="1" applyFont="1" applyBorder="1" applyAlignment="1">
      <alignment horizontal="center" vertical="center"/>
    </xf>
    <xf numFmtId="195" fontId="53" fillId="18" borderId="10" xfId="0" applyNumberFormat="1" applyFont="1" applyFill="1" applyBorder="1" applyAlignment="1">
      <alignment horizontal="center" vertical="center"/>
    </xf>
    <xf numFmtId="195" fontId="53" fillId="33" borderId="0" xfId="0" applyNumberFormat="1" applyFont="1" applyFill="1" applyAlignment="1">
      <alignment horizontal="left"/>
    </xf>
    <xf numFmtId="195" fontId="53" fillId="0" borderId="10" xfId="0" applyNumberFormat="1" applyFont="1" applyFill="1" applyBorder="1" applyAlignment="1">
      <alignment horizontal="center" vertical="center"/>
    </xf>
    <xf numFmtId="195" fontId="53" fillId="0" borderId="10" xfId="0" applyNumberFormat="1" applyFont="1" applyBorder="1" applyAlignment="1">
      <alignment horizontal="center"/>
    </xf>
    <xf numFmtId="195" fontId="53" fillId="16" borderId="10" xfId="0" applyNumberFormat="1" applyFont="1" applyFill="1" applyBorder="1" applyAlignment="1">
      <alignment horizontal="center" vertical="center"/>
    </xf>
    <xf numFmtId="195" fontId="53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4" fillId="16" borderId="10" xfId="0" applyFont="1" applyFill="1" applyBorder="1" applyAlignment="1">
      <alignment horizontal="center" vertical="center"/>
    </xf>
    <xf numFmtId="0" fontId="58" fillId="11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195" fontId="53" fillId="11" borderId="1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4" fillId="9" borderId="10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60" fillId="0" borderId="0" xfId="0" applyFont="1" applyBorder="1" applyAlignment="1">
      <alignment/>
    </xf>
    <xf numFmtId="0" fontId="61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195" fontId="54" fillId="0" borderId="10" xfId="0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horizontal="center"/>
    </xf>
    <xf numFmtId="195" fontId="54" fillId="34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/>
    </xf>
    <xf numFmtId="195" fontId="5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left" vertical="center" wrapText="1"/>
    </xf>
    <xf numFmtId="195" fontId="54" fillId="34" borderId="10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2" fontId="53" fillId="0" borderId="10" xfId="0" applyNumberFormat="1" applyFont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 vertical="center"/>
    </xf>
    <xf numFmtId="2" fontId="53" fillId="16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2" fontId="53" fillId="0" borderId="10" xfId="0" applyNumberFormat="1" applyFont="1" applyBorder="1" applyAlignment="1">
      <alignment horizontal="center" vertical="center"/>
    </xf>
    <xf numFmtId="2" fontId="53" fillId="18" borderId="10" xfId="0" applyNumberFormat="1" applyFont="1" applyFill="1" applyBorder="1" applyAlignment="1">
      <alignment horizontal="center" vertical="center"/>
    </xf>
    <xf numFmtId="0" fontId="54" fillId="19" borderId="10" xfId="0" applyFont="1" applyFill="1" applyBorder="1" applyAlignment="1">
      <alignment horizontal="center" vertical="center"/>
    </xf>
    <xf numFmtId="0" fontId="54" fillId="19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5" fontId="53" fillId="0" borderId="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53" fillId="19" borderId="10" xfId="0" applyFont="1" applyFill="1" applyBorder="1" applyAlignment="1">
      <alignment horizontal="center" vertical="center"/>
    </xf>
    <xf numFmtId="0" fontId="54" fillId="19" borderId="10" xfId="0" applyFont="1" applyFill="1" applyBorder="1" applyAlignment="1">
      <alignment horizontal="center" vertical="center"/>
    </xf>
    <xf numFmtId="0" fontId="54" fillId="11" borderId="10" xfId="0" applyFont="1" applyFill="1" applyBorder="1" applyAlignment="1">
      <alignment horizontal="center"/>
    </xf>
    <xf numFmtId="0" fontId="65" fillId="0" borderId="0" xfId="0" applyFont="1" applyAlignment="1">
      <alignment horizontal="left" vertical="center"/>
    </xf>
    <xf numFmtId="0" fontId="53" fillId="35" borderId="11" xfId="0" applyFont="1" applyFill="1" applyBorder="1" applyAlignment="1">
      <alignment horizontal="center"/>
    </xf>
    <xf numFmtId="0" fontId="53" fillId="35" borderId="12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/>
    </xf>
    <xf numFmtId="2" fontId="52" fillId="0" borderId="0" xfId="0" applyNumberFormat="1" applyFont="1" applyAlignment="1">
      <alignment/>
    </xf>
    <xf numFmtId="2" fontId="5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view="pageLayout" zoomScale="90" zoomScalePageLayoutView="90" workbookViewId="0" topLeftCell="A1">
      <selection activeCell="L14" sqref="L14"/>
    </sheetView>
  </sheetViews>
  <sheetFormatPr defaultColWidth="9.140625" defaultRowHeight="15"/>
  <cols>
    <col min="1" max="2" width="12.421875" style="0" customWidth="1"/>
    <col min="3" max="3" width="2.140625" style="0" customWidth="1"/>
    <col min="4" max="5" width="12.421875" style="0" customWidth="1"/>
    <col min="6" max="6" width="2.140625" style="0" customWidth="1"/>
    <col min="7" max="12" width="12.421875" style="0" customWidth="1"/>
    <col min="13" max="13" width="2.00390625" style="0" customWidth="1"/>
    <col min="14" max="14" width="15.00390625" style="0" customWidth="1"/>
    <col min="15" max="15" width="7.421875" style="0" customWidth="1"/>
    <col min="16" max="16" width="3.7109375" style="0" customWidth="1"/>
    <col min="17" max="17" width="15.00390625" style="0" customWidth="1"/>
    <col min="18" max="18" width="7.421875" style="0" customWidth="1"/>
    <col min="19" max="19" width="3.7109375" style="0" customWidth="1"/>
    <col min="20" max="20" width="15.00390625" style="0" customWidth="1"/>
    <col min="21" max="21" width="7.421875" style="0" customWidth="1"/>
    <col min="22" max="22" width="3.7109375" style="0" customWidth="1"/>
    <col min="23" max="23" width="15.00390625" style="0" customWidth="1"/>
    <col min="24" max="24" width="7.421875" style="0" customWidth="1"/>
    <col min="25" max="25" width="3.7109375" style="0" customWidth="1"/>
    <col min="26" max="26" width="15.00390625" style="0" customWidth="1"/>
    <col min="27" max="27" width="7.421875" style="0" customWidth="1"/>
    <col min="28" max="28" width="12.421875" style="0" customWidth="1"/>
  </cols>
  <sheetData>
    <row r="1" spans="1:29" s="1" customFormat="1" ht="22.5" customHeight="1">
      <c r="A1" s="66" t="s">
        <v>0</v>
      </c>
      <c r="B1" s="66"/>
      <c r="C1" s="66"/>
      <c r="N1" s="69" t="s">
        <v>95</v>
      </c>
      <c r="O1" s="69"/>
      <c r="P1" s="69"/>
      <c r="Q1" s="69"/>
      <c r="R1" s="27">
        <f>AVERAGE(O4:O14,R4:R12,U4:U11,X4:X8,AA4:AA8,AA12:AA16,R18,U18:U19,X12:X15,O18:O19)</f>
        <v>3.4980961538461552</v>
      </c>
      <c r="S1" s="55"/>
      <c r="T1" s="55"/>
      <c r="U1" s="55"/>
      <c r="V1" s="55"/>
      <c r="W1" s="55"/>
      <c r="X1" s="55"/>
      <c r="Y1" s="55"/>
      <c r="Z1" s="55"/>
      <c r="AA1" s="55"/>
      <c r="AB1" s="10"/>
      <c r="AC1" s="10"/>
    </row>
    <row r="2" spans="14:29" s="1" customFormat="1" ht="22.5" customHeight="1"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s="1" customFormat="1" ht="22.5" customHeight="1">
      <c r="A3" s="67" t="s">
        <v>6</v>
      </c>
      <c r="B3" s="67"/>
      <c r="D3" s="68" t="s">
        <v>9</v>
      </c>
      <c r="E3" s="68"/>
      <c r="G3" s="6" t="s">
        <v>1</v>
      </c>
      <c r="H3" s="7" t="s">
        <v>2</v>
      </c>
      <c r="I3" s="7" t="s">
        <v>3</v>
      </c>
      <c r="J3" s="7" t="s">
        <v>4</v>
      </c>
      <c r="K3" s="6" t="s">
        <v>5</v>
      </c>
      <c r="L3" s="6" t="s">
        <v>97</v>
      </c>
      <c r="M3" s="64"/>
      <c r="N3" s="29" t="s">
        <v>33</v>
      </c>
      <c r="O3" s="30" t="s">
        <v>8</v>
      </c>
      <c r="P3" s="34"/>
      <c r="Q3" s="29" t="s">
        <v>54</v>
      </c>
      <c r="R3" s="30" t="s">
        <v>8</v>
      </c>
      <c r="S3" s="34"/>
      <c r="T3" s="29" t="s">
        <v>55</v>
      </c>
      <c r="U3" s="30" t="s">
        <v>8</v>
      </c>
      <c r="V3" s="34"/>
      <c r="W3" s="29" t="s">
        <v>56</v>
      </c>
      <c r="X3" s="30" t="s">
        <v>8</v>
      </c>
      <c r="Y3" s="34"/>
      <c r="Z3" s="29" t="s">
        <v>57</v>
      </c>
      <c r="AA3" s="30" t="s">
        <v>8</v>
      </c>
      <c r="AB3" s="28"/>
      <c r="AC3" s="10"/>
    </row>
    <row r="4" spans="1:29" s="1" customFormat="1" ht="22.5" customHeight="1">
      <c r="A4" s="2" t="s">
        <v>7</v>
      </c>
      <c r="B4" s="2" t="s">
        <v>8</v>
      </c>
      <c r="D4" s="4" t="s">
        <v>10</v>
      </c>
      <c r="E4" s="16">
        <v>3</v>
      </c>
      <c r="G4" s="4">
        <v>1</v>
      </c>
      <c r="H4" s="16">
        <f>(B6+B7)/2</f>
        <v>3</v>
      </c>
      <c r="I4" s="16">
        <f>(B8+B9)/2</f>
        <v>4</v>
      </c>
      <c r="J4" s="16">
        <f>B5</f>
        <v>3.4980961538461552</v>
      </c>
      <c r="K4" s="16">
        <f>(B5+B6+B7+B8+B9)/5</f>
        <v>3.4996192307692313</v>
      </c>
      <c r="L4" s="16" t="str">
        <f aca="true" t="shared" si="0" ref="L4:L9">IF(K4&gt;=4.51,"ดีมาก",IF(K4&gt;=3.51,"ดี",IF(K4&gt;=2.51,"พอใช้",IF(K4&gt;=1.51,"ต้องปรับปรุง","ต้องปรับปรุงเร่วงด่วน"))))</f>
        <v>พอใช้</v>
      </c>
      <c r="M4" s="65"/>
      <c r="N4" s="31" t="s">
        <v>34</v>
      </c>
      <c r="O4" s="32">
        <v>3.591</v>
      </c>
      <c r="P4" s="28"/>
      <c r="Q4" s="31" t="s">
        <v>46</v>
      </c>
      <c r="R4" s="37">
        <v>3</v>
      </c>
      <c r="S4" s="28"/>
      <c r="T4" s="31" t="s">
        <v>64</v>
      </c>
      <c r="U4" s="37">
        <v>3.56</v>
      </c>
      <c r="V4" s="28"/>
      <c r="W4" s="31" t="s">
        <v>72</v>
      </c>
      <c r="X4" s="37">
        <v>3.45</v>
      </c>
      <c r="Y4" s="28"/>
      <c r="Z4" s="48" t="s">
        <v>77</v>
      </c>
      <c r="AA4" s="15">
        <v>3.66</v>
      </c>
      <c r="AB4" s="28"/>
      <c r="AC4" s="10"/>
    </row>
    <row r="5" spans="1:29" s="1" customFormat="1" ht="22.5" customHeight="1">
      <c r="A5" s="3">
        <v>1.1</v>
      </c>
      <c r="B5" s="16">
        <f>R1</f>
        <v>3.4980961538461552</v>
      </c>
      <c r="D5" s="4" t="s">
        <v>11</v>
      </c>
      <c r="E5" s="16">
        <v>3</v>
      </c>
      <c r="G5" s="4">
        <v>2</v>
      </c>
      <c r="H5" s="16">
        <f>B11</f>
        <v>4</v>
      </c>
      <c r="I5" s="16">
        <f>B10</f>
        <v>2</v>
      </c>
      <c r="J5" s="26"/>
      <c r="K5" s="16">
        <f>(B10+B11+B12)/3</f>
        <v>3.1666666666666665</v>
      </c>
      <c r="L5" s="16" t="str">
        <f t="shared" si="0"/>
        <v>พอใช้</v>
      </c>
      <c r="M5" s="65"/>
      <c r="N5" s="31" t="s">
        <v>35</v>
      </c>
      <c r="O5" s="32">
        <v>3.591</v>
      </c>
      <c r="P5" s="28"/>
      <c r="Q5" s="31" t="s">
        <v>47</v>
      </c>
      <c r="R5" s="37">
        <v>3</v>
      </c>
      <c r="S5" s="28"/>
      <c r="T5" s="31" t="s">
        <v>65</v>
      </c>
      <c r="U5" s="37">
        <v>3.56</v>
      </c>
      <c r="V5" s="28"/>
      <c r="W5" s="31" t="s">
        <v>74</v>
      </c>
      <c r="X5" s="37">
        <v>3.45</v>
      </c>
      <c r="Y5" s="28"/>
      <c r="Z5" s="47" t="s">
        <v>80</v>
      </c>
      <c r="AA5" s="15">
        <v>3.66</v>
      </c>
      <c r="AB5" s="28"/>
      <c r="AC5" s="10"/>
    </row>
    <row r="6" spans="1:29" s="1" customFormat="1" ht="22.5" customHeight="1">
      <c r="A6" s="3">
        <v>1.2</v>
      </c>
      <c r="B6" s="16">
        <v>2</v>
      </c>
      <c r="D6" s="4" t="s">
        <v>12</v>
      </c>
      <c r="E6" s="16">
        <v>3</v>
      </c>
      <c r="G6" s="4">
        <v>3</v>
      </c>
      <c r="H6" s="26"/>
      <c r="I6" s="16">
        <f>B13</f>
        <v>4</v>
      </c>
      <c r="J6" s="26"/>
      <c r="K6" s="16">
        <f>B13</f>
        <v>4</v>
      </c>
      <c r="L6" s="16" t="str">
        <f t="shared" si="0"/>
        <v>ดี</v>
      </c>
      <c r="M6" s="65"/>
      <c r="N6" s="31" t="s">
        <v>36</v>
      </c>
      <c r="O6" s="32">
        <v>3.591</v>
      </c>
      <c r="P6" s="28"/>
      <c r="Q6" s="31" t="s">
        <v>48</v>
      </c>
      <c r="R6" s="37">
        <v>3</v>
      </c>
      <c r="S6" s="28"/>
      <c r="T6" s="31" t="s">
        <v>66</v>
      </c>
      <c r="U6" s="37">
        <v>3.56</v>
      </c>
      <c r="V6" s="28"/>
      <c r="W6" s="31" t="s">
        <v>73</v>
      </c>
      <c r="X6" s="37">
        <v>3.45</v>
      </c>
      <c r="Y6" s="28"/>
      <c r="Z6" s="48" t="s">
        <v>78</v>
      </c>
      <c r="AA6" s="15">
        <v>3.66</v>
      </c>
      <c r="AB6" s="28"/>
      <c r="AC6" s="10"/>
    </row>
    <row r="7" spans="1:29" s="1" customFormat="1" ht="22.5" customHeight="1">
      <c r="A7" s="3">
        <v>1.3</v>
      </c>
      <c r="B7" s="16">
        <v>4</v>
      </c>
      <c r="D7" s="4" t="s">
        <v>13</v>
      </c>
      <c r="E7" s="16">
        <v>3</v>
      </c>
      <c r="G7" s="4">
        <v>4</v>
      </c>
      <c r="H7" s="26"/>
      <c r="I7" s="16">
        <f>B14</f>
        <v>3</v>
      </c>
      <c r="J7" s="26"/>
      <c r="K7" s="16">
        <f>B14</f>
        <v>3</v>
      </c>
      <c r="L7" s="16" t="str">
        <f t="shared" si="0"/>
        <v>พอใช้</v>
      </c>
      <c r="M7" s="65"/>
      <c r="N7" s="31" t="s">
        <v>37</v>
      </c>
      <c r="O7" s="32">
        <v>3.591</v>
      </c>
      <c r="P7" s="28"/>
      <c r="Q7" s="31" t="s">
        <v>49</v>
      </c>
      <c r="R7" s="37">
        <v>3</v>
      </c>
      <c r="S7" s="28"/>
      <c r="T7" s="31" t="s">
        <v>67</v>
      </c>
      <c r="U7" s="37">
        <v>3.56</v>
      </c>
      <c r="V7" s="28"/>
      <c r="W7" s="31" t="s">
        <v>75</v>
      </c>
      <c r="X7" s="37">
        <v>3.45</v>
      </c>
      <c r="Y7" s="28"/>
      <c r="Z7" s="47" t="s">
        <v>45</v>
      </c>
      <c r="AA7" s="15">
        <v>3.66</v>
      </c>
      <c r="AB7" s="28"/>
      <c r="AC7" s="10"/>
    </row>
    <row r="8" spans="1:29" s="1" customFormat="1" ht="22.5" customHeight="1">
      <c r="A8" s="3">
        <v>1.4</v>
      </c>
      <c r="B8" s="16">
        <v>3</v>
      </c>
      <c r="D8" s="4" t="s">
        <v>14</v>
      </c>
      <c r="E8" s="16">
        <v>3</v>
      </c>
      <c r="G8" s="4">
        <v>5</v>
      </c>
      <c r="H8" s="26"/>
      <c r="I8" s="16">
        <f>(B15+B17)/2</f>
        <v>3.5</v>
      </c>
      <c r="J8" s="16">
        <f>B16</f>
        <v>5</v>
      </c>
      <c r="K8" s="16">
        <f>(B15+B16+B17)/3</f>
        <v>4</v>
      </c>
      <c r="L8" s="16" t="str">
        <f t="shared" si="0"/>
        <v>ดี</v>
      </c>
      <c r="M8" s="65"/>
      <c r="N8" s="31" t="s">
        <v>38</v>
      </c>
      <c r="O8" s="32">
        <v>3.591</v>
      </c>
      <c r="P8" s="28"/>
      <c r="Q8" s="31" t="s">
        <v>50</v>
      </c>
      <c r="R8" s="37">
        <v>3</v>
      </c>
      <c r="S8" s="28"/>
      <c r="T8" s="47" t="s">
        <v>68</v>
      </c>
      <c r="U8" s="37">
        <v>3.56</v>
      </c>
      <c r="V8" s="28"/>
      <c r="W8" s="31" t="s">
        <v>76</v>
      </c>
      <c r="X8" s="37">
        <v>3.45</v>
      </c>
      <c r="Y8" s="28"/>
      <c r="Z8" s="49" t="s">
        <v>79</v>
      </c>
      <c r="AA8" s="15">
        <v>3.66</v>
      </c>
      <c r="AB8" s="28"/>
      <c r="AC8" s="10"/>
    </row>
    <row r="9" spans="1:29" s="1" customFormat="1" ht="22.5" customHeight="1">
      <c r="A9" s="3">
        <v>1.5</v>
      </c>
      <c r="B9" s="16">
        <v>5</v>
      </c>
      <c r="D9" s="4" t="s">
        <v>15</v>
      </c>
      <c r="E9" s="16">
        <v>3</v>
      </c>
      <c r="G9" s="24" t="s">
        <v>21</v>
      </c>
      <c r="H9" s="21">
        <f>(B6+B7+B11)/3</f>
        <v>3.3333333333333335</v>
      </c>
      <c r="I9" s="21">
        <f>(B8+B9+B10+B13+B14+B15+B17)/7</f>
        <v>3.4285714285714284</v>
      </c>
      <c r="J9" s="21">
        <f>(B5+B12+B16)/3</f>
        <v>3.9993653846153854</v>
      </c>
      <c r="K9" s="22">
        <f>(B5+B6+B7+B8+B9+B10+B11+B12+B13+B14+B15+B16+B17)/13</f>
        <v>3.5383150887573964</v>
      </c>
      <c r="L9" s="16" t="str">
        <f t="shared" si="0"/>
        <v>ดี</v>
      </c>
      <c r="M9" s="65"/>
      <c r="N9" s="31" t="s">
        <v>39</v>
      </c>
      <c r="O9" s="32">
        <v>3.591</v>
      </c>
      <c r="P9" s="28"/>
      <c r="Q9" s="31" t="s">
        <v>51</v>
      </c>
      <c r="R9" s="37">
        <v>3</v>
      </c>
      <c r="S9" s="28"/>
      <c r="T9" s="31" t="s">
        <v>69</v>
      </c>
      <c r="U9" s="37">
        <v>3.56</v>
      </c>
      <c r="V9" s="28"/>
      <c r="W9" s="45" t="s">
        <v>5</v>
      </c>
      <c r="X9" s="44">
        <f>SUM(X4:X8)</f>
        <v>17.25</v>
      </c>
      <c r="Y9" s="28"/>
      <c r="Z9" s="45" t="s">
        <v>5</v>
      </c>
      <c r="AA9" s="44">
        <f>AVERAGE(AA4:AA8)</f>
        <v>3.66</v>
      </c>
      <c r="AB9" s="28"/>
      <c r="AC9" s="10"/>
    </row>
    <row r="10" spans="1:29" s="1" customFormat="1" ht="22.5" customHeight="1">
      <c r="A10" s="3">
        <v>2.1</v>
      </c>
      <c r="B10" s="16">
        <v>2</v>
      </c>
      <c r="D10" s="4" t="s">
        <v>16</v>
      </c>
      <c r="E10" s="16">
        <v>3</v>
      </c>
      <c r="N10" s="31" t="s">
        <v>40</v>
      </c>
      <c r="O10" s="32">
        <v>3.591</v>
      </c>
      <c r="P10" s="28"/>
      <c r="Q10" s="31" t="s">
        <v>52</v>
      </c>
      <c r="R10" s="37">
        <v>3</v>
      </c>
      <c r="S10" s="28"/>
      <c r="T10" s="31" t="s">
        <v>70</v>
      </c>
      <c r="U10" s="37">
        <v>3.56</v>
      </c>
      <c r="V10" s="28"/>
      <c r="W10" s="28"/>
      <c r="X10" s="28"/>
      <c r="Y10" s="28"/>
      <c r="Z10" s="28"/>
      <c r="AA10" s="28"/>
      <c r="AB10" s="28"/>
      <c r="AC10" s="10"/>
    </row>
    <row r="11" spans="1:29" s="1" customFormat="1" ht="22.5" customHeight="1">
      <c r="A11" s="3">
        <v>2.2</v>
      </c>
      <c r="B11" s="16">
        <v>4</v>
      </c>
      <c r="D11" s="4" t="s">
        <v>17</v>
      </c>
      <c r="E11" s="16">
        <v>3</v>
      </c>
      <c r="N11" s="31" t="s">
        <v>41</v>
      </c>
      <c r="O11" s="32">
        <v>3.591</v>
      </c>
      <c r="P11" s="28"/>
      <c r="Q11" s="31" t="s">
        <v>53</v>
      </c>
      <c r="R11" s="37">
        <v>3</v>
      </c>
      <c r="S11" s="28"/>
      <c r="T11" s="31" t="s">
        <v>71</v>
      </c>
      <c r="U11" s="37">
        <v>3.56</v>
      </c>
      <c r="V11" s="28"/>
      <c r="W11" s="29" t="s">
        <v>59</v>
      </c>
      <c r="X11" s="30" t="s">
        <v>8</v>
      </c>
      <c r="Y11" s="28"/>
      <c r="Z11" s="29" t="s">
        <v>60</v>
      </c>
      <c r="AA11" s="30" t="s">
        <v>8</v>
      </c>
      <c r="AB11" s="38"/>
      <c r="AC11" s="10"/>
    </row>
    <row r="12" spans="1:29" s="1" customFormat="1" ht="22.5" customHeight="1">
      <c r="A12" s="3">
        <v>2.3</v>
      </c>
      <c r="B12" s="16">
        <v>3.5</v>
      </c>
      <c r="D12" s="4" t="s">
        <v>18</v>
      </c>
      <c r="E12" s="16">
        <v>3</v>
      </c>
      <c r="N12" s="33" t="s">
        <v>42</v>
      </c>
      <c r="O12" s="32">
        <v>3.591</v>
      </c>
      <c r="P12" s="28"/>
      <c r="Q12" s="46" t="s">
        <v>63</v>
      </c>
      <c r="R12" s="37">
        <v>3</v>
      </c>
      <c r="S12" s="28"/>
      <c r="T12" s="45" t="s">
        <v>5</v>
      </c>
      <c r="U12" s="44">
        <f>AVERAGE(U3:U11)</f>
        <v>3.5599999999999996</v>
      </c>
      <c r="V12" s="28"/>
      <c r="W12" s="53" t="s">
        <v>84</v>
      </c>
      <c r="X12" s="50">
        <v>3.77</v>
      </c>
      <c r="Y12" s="28"/>
      <c r="Z12" s="51" t="s">
        <v>90</v>
      </c>
      <c r="AA12" s="50">
        <v>3.66</v>
      </c>
      <c r="AB12" s="39"/>
      <c r="AC12" s="10"/>
    </row>
    <row r="13" spans="1:29" s="1" customFormat="1" ht="22.5" customHeight="1">
      <c r="A13" s="3">
        <v>3.1</v>
      </c>
      <c r="B13" s="16">
        <v>4</v>
      </c>
      <c r="D13" s="4" t="s">
        <v>19</v>
      </c>
      <c r="E13" s="16">
        <v>3</v>
      </c>
      <c r="N13" s="35" t="s">
        <v>61</v>
      </c>
      <c r="O13" s="32">
        <v>3.591</v>
      </c>
      <c r="P13" s="28"/>
      <c r="Q13" s="45" t="s">
        <v>5</v>
      </c>
      <c r="R13" s="44">
        <f>AVERAGE(R4:R12)</f>
        <v>3</v>
      </c>
      <c r="S13" s="28"/>
      <c r="T13" s="28"/>
      <c r="U13" s="28"/>
      <c r="V13" s="28"/>
      <c r="W13" s="53" t="s">
        <v>85</v>
      </c>
      <c r="X13" s="50">
        <v>3.77</v>
      </c>
      <c r="Y13" s="28"/>
      <c r="Z13" s="52" t="s">
        <v>91</v>
      </c>
      <c r="AA13" s="50">
        <v>3.66</v>
      </c>
      <c r="AB13" s="39"/>
      <c r="AC13" s="10"/>
    </row>
    <row r="14" spans="1:29" s="1" customFormat="1" ht="22.5" customHeight="1">
      <c r="A14" s="3">
        <v>4.1</v>
      </c>
      <c r="B14" s="16">
        <v>3</v>
      </c>
      <c r="D14" s="25" t="s">
        <v>20</v>
      </c>
      <c r="E14" s="27">
        <f>AVERAGE(E4:E13)</f>
        <v>3</v>
      </c>
      <c r="N14" s="35" t="s">
        <v>62</v>
      </c>
      <c r="O14" s="32">
        <v>3.591</v>
      </c>
      <c r="P14" s="28"/>
      <c r="Q14" s="28"/>
      <c r="R14" s="28"/>
      <c r="S14" s="28"/>
      <c r="T14" s="28"/>
      <c r="U14" s="28"/>
      <c r="V14" s="28"/>
      <c r="W14" s="31" t="s">
        <v>86</v>
      </c>
      <c r="X14" s="50">
        <v>3.77</v>
      </c>
      <c r="Y14" s="28"/>
      <c r="Z14" s="52" t="s">
        <v>92</v>
      </c>
      <c r="AA14" s="50">
        <v>3.66</v>
      </c>
      <c r="AB14" s="38"/>
      <c r="AC14" s="10"/>
    </row>
    <row r="15" spans="1:29" s="1" customFormat="1" ht="22.5" customHeight="1">
      <c r="A15" s="3">
        <v>5.1</v>
      </c>
      <c r="B15" s="16">
        <v>5</v>
      </c>
      <c r="N15" s="42" t="s">
        <v>5</v>
      </c>
      <c r="O15" s="43">
        <f>AVERAGE(O4:O14)</f>
        <v>3.5910000000000006</v>
      </c>
      <c r="P15" s="28"/>
      <c r="Q15" s="28"/>
      <c r="R15" s="28"/>
      <c r="S15" s="28"/>
      <c r="T15" s="28"/>
      <c r="U15" s="28"/>
      <c r="V15" s="28"/>
      <c r="W15" s="48" t="s">
        <v>87</v>
      </c>
      <c r="X15" s="50">
        <v>3.77</v>
      </c>
      <c r="Y15" s="28"/>
      <c r="Z15" s="51" t="s">
        <v>93</v>
      </c>
      <c r="AA15" s="50">
        <v>3.66</v>
      </c>
      <c r="AB15" s="38"/>
      <c r="AC15" s="10"/>
    </row>
    <row r="16" spans="1:29" s="1" customFormat="1" ht="22.5" customHeight="1">
      <c r="A16" s="3">
        <v>5.2</v>
      </c>
      <c r="B16" s="16">
        <v>5</v>
      </c>
      <c r="N16" s="40"/>
      <c r="O16" s="41"/>
      <c r="P16" s="28"/>
      <c r="Q16" s="28"/>
      <c r="R16" s="28"/>
      <c r="S16" s="28"/>
      <c r="T16" s="28"/>
      <c r="U16" s="28"/>
      <c r="V16" s="28"/>
      <c r="W16" s="42" t="s">
        <v>5</v>
      </c>
      <c r="X16" s="54">
        <f>AVERAGE(X12:X15)</f>
        <v>3.77</v>
      </c>
      <c r="Y16" s="28"/>
      <c r="Z16" s="35" t="s">
        <v>94</v>
      </c>
      <c r="AA16" s="50">
        <v>3.66</v>
      </c>
      <c r="AB16" s="38"/>
      <c r="AC16" s="10"/>
    </row>
    <row r="17" spans="1:29" s="1" customFormat="1" ht="22.5" customHeight="1">
      <c r="A17" s="3">
        <v>5.3</v>
      </c>
      <c r="B17" s="16">
        <v>2</v>
      </c>
      <c r="N17" s="29" t="s">
        <v>58</v>
      </c>
      <c r="O17" s="30" t="s">
        <v>8</v>
      </c>
      <c r="P17" s="34"/>
      <c r="Q17" s="29" t="s">
        <v>43</v>
      </c>
      <c r="R17" s="30" t="s">
        <v>8</v>
      </c>
      <c r="S17" s="34"/>
      <c r="T17" s="29" t="s">
        <v>44</v>
      </c>
      <c r="U17" s="30" t="s">
        <v>8</v>
      </c>
      <c r="V17" s="34"/>
      <c r="Y17" s="34"/>
      <c r="Z17" s="42" t="s">
        <v>5</v>
      </c>
      <c r="AA17" s="54">
        <f>AVERAGE(AA12:AA16)</f>
        <v>3.66</v>
      </c>
      <c r="AB17" s="39"/>
      <c r="AC17" s="10"/>
    </row>
    <row r="18" spans="1:29" s="1" customFormat="1" ht="22.5" customHeight="1">
      <c r="A18" s="5" t="s">
        <v>8</v>
      </c>
      <c r="B18" s="17">
        <f>AVERAGE(B5:B17)</f>
        <v>3.5383150887573964</v>
      </c>
      <c r="N18" s="36" t="s">
        <v>88</v>
      </c>
      <c r="O18" s="16">
        <v>3.56</v>
      </c>
      <c r="P18" s="28"/>
      <c r="Q18" s="36" t="s">
        <v>81</v>
      </c>
      <c r="R18" s="50">
        <v>3.55</v>
      </c>
      <c r="S18" s="28"/>
      <c r="T18" s="36" t="s">
        <v>82</v>
      </c>
      <c r="U18" s="50">
        <v>3.66</v>
      </c>
      <c r="V18" s="28"/>
      <c r="Y18" s="28"/>
      <c r="AB18" s="38"/>
      <c r="AC18" s="10"/>
    </row>
    <row r="19" spans="14:29" s="1" customFormat="1" ht="22.5" customHeight="1">
      <c r="N19" s="36" t="s">
        <v>89</v>
      </c>
      <c r="O19" s="16">
        <v>3.56</v>
      </c>
      <c r="P19" s="28"/>
      <c r="Q19" s="42" t="s">
        <v>5</v>
      </c>
      <c r="R19" s="54">
        <f>AVERAGE(R18)</f>
        <v>3.55</v>
      </c>
      <c r="S19" s="28"/>
      <c r="T19" s="51" t="s">
        <v>83</v>
      </c>
      <c r="U19" s="50">
        <v>3.66</v>
      </c>
      <c r="V19" s="28"/>
      <c r="Y19" s="28"/>
      <c r="AB19" s="39"/>
      <c r="AC19" s="10"/>
    </row>
    <row r="20" spans="14:29" s="1" customFormat="1" ht="22.5" customHeight="1">
      <c r="N20" s="42" t="s">
        <v>5</v>
      </c>
      <c r="O20" s="54">
        <f>AVERAGE(O18:O19)</f>
        <v>3.56</v>
      </c>
      <c r="P20" s="28"/>
      <c r="Q20" s="28"/>
      <c r="R20" s="28"/>
      <c r="S20" s="28"/>
      <c r="T20" s="42" t="s">
        <v>5</v>
      </c>
      <c r="U20" s="54">
        <f>AVERAGE(U18:U19)</f>
        <v>3.66</v>
      </c>
      <c r="V20" s="28"/>
      <c r="Y20" s="28"/>
      <c r="AB20" s="38"/>
      <c r="AC20" s="10"/>
    </row>
    <row r="21" spans="16:29" s="1" customFormat="1" ht="22.5" customHeight="1">
      <c r="P21" s="28"/>
      <c r="Q21" s="28"/>
      <c r="R21" s="28"/>
      <c r="S21" s="28"/>
      <c r="T21" s="28"/>
      <c r="U21" s="28"/>
      <c r="V21" s="28"/>
      <c r="Y21" s="28"/>
      <c r="Z21" s="28"/>
      <c r="AA21" s="28"/>
      <c r="AB21" s="39"/>
      <c r="AC21" s="10"/>
    </row>
    <row r="22" spans="16:28" s="1" customFormat="1" ht="22.5" customHeight="1">
      <c r="P22" s="28"/>
      <c r="Q22" s="28"/>
      <c r="R22" s="28"/>
      <c r="S22" s="28"/>
      <c r="V22" s="28"/>
      <c r="W22" s="28"/>
      <c r="X22" s="28"/>
      <c r="Y22" s="28"/>
      <c r="Z22" s="28"/>
      <c r="AA22" s="28"/>
      <c r="AB22" s="28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pans="1:13" s="1" customFormat="1" ht="22.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6:28" ht="15">
      <c r="P44" s="1"/>
      <c r="Q44" s="1"/>
      <c r="R44" s="1"/>
      <c r="S44" s="1"/>
      <c r="V44" s="1"/>
      <c r="W44" s="1"/>
      <c r="X44" s="1"/>
      <c r="Y44" s="1"/>
      <c r="Z44" s="1"/>
      <c r="AA44" s="1"/>
      <c r="AB44" s="1"/>
    </row>
  </sheetData>
  <sheetProtection/>
  <mergeCells count="4">
    <mergeCell ref="A1:C1"/>
    <mergeCell ref="A3:B3"/>
    <mergeCell ref="D3:E3"/>
    <mergeCell ref="N1:Q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view="pageLayout" workbookViewId="0" topLeftCell="A1">
      <selection activeCell="I3" sqref="I3"/>
    </sheetView>
  </sheetViews>
  <sheetFormatPr defaultColWidth="9.140625" defaultRowHeight="15"/>
  <cols>
    <col min="1" max="8" width="12.421875" style="0" customWidth="1"/>
    <col min="9" max="9" width="20.140625" style="0" customWidth="1"/>
    <col min="10" max="10" width="12.421875" style="0" customWidth="1"/>
    <col min="11" max="11" width="15.00390625" style="0" customWidth="1"/>
    <col min="12" max="12" width="7.421875" style="0" customWidth="1"/>
    <col min="13" max="13" width="3.7109375" style="0" customWidth="1"/>
    <col min="14" max="14" width="15.00390625" style="0" customWidth="1"/>
    <col min="15" max="15" width="7.421875" style="0" customWidth="1"/>
    <col min="16" max="16" width="3.7109375" style="0" customWidth="1"/>
    <col min="17" max="17" width="15.00390625" style="0" customWidth="1"/>
    <col min="18" max="18" width="7.421875" style="0" customWidth="1"/>
    <col min="19" max="19" width="3.7109375" style="0" customWidth="1"/>
    <col min="20" max="20" width="15.00390625" style="0" customWidth="1"/>
    <col min="21" max="21" width="7.421875" style="0" customWidth="1"/>
    <col min="22" max="22" width="3.7109375" style="0" customWidth="1"/>
    <col min="23" max="23" width="15.00390625" style="0" customWidth="1"/>
    <col min="24" max="24" width="7.421875" style="0" customWidth="1"/>
  </cols>
  <sheetData>
    <row r="1" spans="1:11" s="1" customFormat="1" ht="22.5" customHeight="1">
      <c r="A1" s="70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1:24" s="1" customFormat="1" ht="22.5" customHeight="1">
      <c r="K2" s="29" t="s">
        <v>33</v>
      </c>
      <c r="L2" s="30" t="s">
        <v>8</v>
      </c>
      <c r="M2" s="34"/>
      <c r="N2" s="29" t="s">
        <v>54</v>
      </c>
      <c r="O2" s="30" t="s">
        <v>8</v>
      </c>
      <c r="P2" s="34"/>
      <c r="Q2" s="29" t="s">
        <v>55</v>
      </c>
      <c r="R2" s="30" t="s">
        <v>8</v>
      </c>
      <c r="S2" s="34"/>
      <c r="T2" s="29" t="s">
        <v>56</v>
      </c>
      <c r="U2" s="30" t="s">
        <v>8</v>
      </c>
      <c r="V2" s="34"/>
      <c r="W2" s="29" t="s">
        <v>57</v>
      </c>
      <c r="X2" s="30" t="s">
        <v>8</v>
      </c>
    </row>
    <row r="3" spans="1:24" s="1" customFormat="1" ht="22.5" customHeight="1">
      <c r="A3" s="67" t="s">
        <v>6</v>
      </c>
      <c r="B3" s="67"/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63" t="s">
        <v>97</v>
      </c>
      <c r="K3" s="31" t="s">
        <v>34</v>
      </c>
      <c r="L3" s="32">
        <v>3.591</v>
      </c>
      <c r="M3" s="28"/>
      <c r="N3" s="31" t="s">
        <v>46</v>
      </c>
      <c r="O3" s="37">
        <v>3</v>
      </c>
      <c r="P3" s="28"/>
      <c r="Q3" s="31" t="s">
        <v>64</v>
      </c>
      <c r="R3" s="37">
        <v>3.56</v>
      </c>
      <c r="S3" s="28"/>
      <c r="T3" s="31" t="s">
        <v>72</v>
      </c>
      <c r="U3" s="37">
        <v>3.45</v>
      </c>
      <c r="V3" s="28"/>
      <c r="W3" s="48" t="s">
        <v>77</v>
      </c>
      <c r="X3" s="15">
        <v>3.66</v>
      </c>
    </row>
    <row r="4" spans="1:24" s="1" customFormat="1" ht="22.5" customHeight="1">
      <c r="A4" s="2" t="s">
        <v>7</v>
      </c>
      <c r="B4" s="2" t="s">
        <v>8</v>
      </c>
      <c r="D4" s="3">
        <v>1</v>
      </c>
      <c r="E4" s="16">
        <f>(B6+B7+B8)/3</f>
        <v>2.6666666666666665</v>
      </c>
      <c r="F4" s="16">
        <f>(B9+B10)/2</f>
        <v>2.5</v>
      </c>
      <c r="G4" s="16">
        <f>B5</f>
        <v>2</v>
      </c>
      <c r="H4" s="19">
        <f>(B6+B7+B8+B9+B10+B5)/6</f>
        <v>2.5</v>
      </c>
      <c r="I4" s="4" t="str">
        <f aca="true" t="shared" si="0" ref="I4:I9">IF(H4&gt;=4.51,"ดีมาก",IF(H4&gt;=3.51,"ดี",IF(H4&gt;=2.51,"พอใช้",IF(H4&gt;=1.51,"ต้องปรับปรุง","ต้องปรับปรุงเร่วงด่วน"))))</f>
        <v>ต้องปรับปรุง</v>
      </c>
      <c r="K4" s="31" t="s">
        <v>35</v>
      </c>
      <c r="L4" s="32">
        <v>3.591</v>
      </c>
      <c r="M4" s="28"/>
      <c r="N4" s="31" t="s">
        <v>47</v>
      </c>
      <c r="O4" s="37">
        <v>3</v>
      </c>
      <c r="P4" s="28"/>
      <c r="Q4" s="31" t="s">
        <v>65</v>
      </c>
      <c r="R4" s="37">
        <v>3.56</v>
      </c>
      <c r="S4" s="28"/>
      <c r="T4" s="31" t="s">
        <v>74</v>
      </c>
      <c r="U4" s="37">
        <v>3.45</v>
      </c>
      <c r="V4" s="28"/>
      <c r="W4" s="47" t="s">
        <v>80</v>
      </c>
      <c r="X4" s="15">
        <v>3.66</v>
      </c>
    </row>
    <row r="5" spans="1:24" s="1" customFormat="1" ht="22.5" customHeight="1">
      <c r="A5" s="3">
        <v>1.1</v>
      </c>
      <c r="B5" s="16">
        <v>2</v>
      </c>
      <c r="D5" s="3">
        <v>2</v>
      </c>
      <c r="E5" s="16">
        <f>B12</f>
        <v>2</v>
      </c>
      <c r="F5" s="16">
        <f>B11</f>
        <v>2</v>
      </c>
      <c r="G5" s="16">
        <f>B13</f>
        <v>4</v>
      </c>
      <c r="H5" s="20">
        <f>(B12+B11+B13)/3</f>
        <v>2.6666666666666665</v>
      </c>
      <c r="I5" s="4" t="str">
        <f t="shared" si="0"/>
        <v>พอใช้</v>
      </c>
      <c r="K5" s="31" t="s">
        <v>36</v>
      </c>
      <c r="L5" s="32">
        <v>3.591</v>
      </c>
      <c r="M5" s="28"/>
      <c r="N5" s="31" t="s">
        <v>48</v>
      </c>
      <c r="O5" s="37">
        <v>3</v>
      </c>
      <c r="P5" s="28"/>
      <c r="Q5" s="31" t="s">
        <v>66</v>
      </c>
      <c r="R5" s="37">
        <v>3.56</v>
      </c>
      <c r="S5" s="28"/>
      <c r="T5" s="31" t="s">
        <v>73</v>
      </c>
      <c r="U5" s="37">
        <v>3.45</v>
      </c>
      <c r="V5" s="28"/>
      <c r="W5" s="48" t="s">
        <v>78</v>
      </c>
      <c r="X5" s="15">
        <v>3.66</v>
      </c>
    </row>
    <row r="6" spans="1:24" s="1" customFormat="1" ht="22.5" customHeight="1">
      <c r="A6" s="3">
        <v>1.2</v>
      </c>
      <c r="B6" s="16">
        <v>2</v>
      </c>
      <c r="D6" s="3">
        <v>3</v>
      </c>
      <c r="E6" s="16"/>
      <c r="F6" s="16">
        <f>B14</f>
        <v>4</v>
      </c>
      <c r="G6" s="16"/>
      <c r="H6" s="20">
        <f>B14</f>
        <v>4</v>
      </c>
      <c r="I6" s="4" t="str">
        <f t="shared" si="0"/>
        <v>ดี</v>
      </c>
      <c r="K6" s="31" t="s">
        <v>37</v>
      </c>
      <c r="L6" s="32">
        <v>3.591</v>
      </c>
      <c r="M6" s="28"/>
      <c r="N6" s="31" t="s">
        <v>49</v>
      </c>
      <c r="O6" s="37">
        <v>3</v>
      </c>
      <c r="P6" s="28"/>
      <c r="Q6" s="31" t="s">
        <v>67</v>
      </c>
      <c r="R6" s="37">
        <v>3.56</v>
      </c>
      <c r="S6" s="28"/>
      <c r="T6" s="31" t="s">
        <v>75</v>
      </c>
      <c r="U6" s="37">
        <v>3.45</v>
      </c>
      <c r="V6" s="28"/>
      <c r="W6" s="47" t="s">
        <v>45</v>
      </c>
      <c r="X6" s="15">
        <v>3.66</v>
      </c>
    </row>
    <row r="7" spans="1:24" s="1" customFormat="1" ht="22.5" customHeight="1">
      <c r="A7" s="3">
        <v>1.3</v>
      </c>
      <c r="B7" s="16">
        <v>3</v>
      </c>
      <c r="D7" s="3">
        <v>4</v>
      </c>
      <c r="E7" s="16"/>
      <c r="F7" s="16">
        <f>B15</f>
        <v>4</v>
      </c>
      <c r="G7" s="16"/>
      <c r="H7" s="20">
        <f>B15</f>
        <v>4</v>
      </c>
      <c r="I7" s="4" t="str">
        <f t="shared" si="0"/>
        <v>ดี</v>
      </c>
      <c r="K7" s="31" t="s">
        <v>38</v>
      </c>
      <c r="L7" s="32">
        <v>3.591</v>
      </c>
      <c r="M7" s="28"/>
      <c r="N7" s="31" t="s">
        <v>50</v>
      </c>
      <c r="O7" s="37">
        <v>3</v>
      </c>
      <c r="P7" s="28"/>
      <c r="Q7" s="47" t="s">
        <v>68</v>
      </c>
      <c r="R7" s="37">
        <v>3.56</v>
      </c>
      <c r="S7" s="28"/>
      <c r="T7" s="31" t="s">
        <v>76</v>
      </c>
      <c r="U7" s="37">
        <v>3.45</v>
      </c>
      <c r="V7" s="28"/>
      <c r="W7" s="49" t="s">
        <v>79</v>
      </c>
      <c r="X7" s="15">
        <v>3.66</v>
      </c>
    </row>
    <row r="8" spans="1:24" s="1" customFormat="1" ht="22.5" customHeight="1">
      <c r="A8" s="3">
        <v>1.4</v>
      </c>
      <c r="B8" s="16">
        <v>3</v>
      </c>
      <c r="D8" s="3">
        <v>5</v>
      </c>
      <c r="E8" s="16"/>
      <c r="F8" s="16">
        <f>(B16+B17)/2</f>
        <v>4.25</v>
      </c>
      <c r="G8" s="16"/>
      <c r="H8" s="20">
        <f>(B16+B17)/2</f>
        <v>4.25</v>
      </c>
      <c r="I8" s="4" t="str">
        <f t="shared" si="0"/>
        <v>ดี</v>
      </c>
      <c r="K8" s="31" t="s">
        <v>39</v>
      </c>
      <c r="L8" s="32">
        <v>3.591</v>
      </c>
      <c r="M8" s="28"/>
      <c r="N8" s="31" t="s">
        <v>51</v>
      </c>
      <c r="O8" s="37">
        <v>3</v>
      </c>
      <c r="P8" s="28"/>
      <c r="Q8" s="31" t="s">
        <v>69</v>
      </c>
      <c r="R8" s="37">
        <v>3.56</v>
      </c>
      <c r="S8" s="28"/>
      <c r="T8" s="45" t="s">
        <v>5</v>
      </c>
      <c r="U8" s="44">
        <f>SUM(U3:U7)</f>
        <v>17.25</v>
      </c>
      <c r="V8" s="28"/>
      <c r="W8" s="45" t="s">
        <v>5</v>
      </c>
      <c r="X8" s="44">
        <f>AVERAGE(X3:X7)</f>
        <v>3.66</v>
      </c>
    </row>
    <row r="9" spans="1:24" s="1" customFormat="1" ht="22.5" customHeight="1">
      <c r="A9" s="3">
        <v>1.5</v>
      </c>
      <c r="B9" s="16">
        <v>3</v>
      </c>
      <c r="D9" s="24" t="s">
        <v>21</v>
      </c>
      <c r="E9" s="21">
        <f>(B6+B7+B8+B12)/4</f>
        <v>2.5</v>
      </c>
      <c r="F9" s="21">
        <f>(B9+B10+B11+B14+B15+B16+B17)/7</f>
        <v>3.357142857142857</v>
      </c>
      <c r="G9" s="21">
        <f>(B5+B13)/2</f>
        <v>3</v>
      </c>
      <c r="H9" s="22">
        <f>(B5+B6+B7+B8+B9+B10+B11+B12+B13+B14+B15+B16+B17)/13</f>
        <v>3.0384615384615383</v>
      </c>
      <c r="I9" s="4" t="str">
        <f t="shared" si="0"/>
        <v>พอใช้</v>
      </c>
      <c r="K9" s="31" t="s">
        <v>40</v>
      </c>
      <c r="L9" s="32">
        <v>3.591</v>
      </c>
      <c r="M9" s="28"/>
      <c r="N9" s="31" t="s">
        <v>52</v>
      </c>
      <c r="O9" s="37">
        <v>3</v>
      </c>
      <c r="P9" s="28"/>
      <c r="Q9" s="31" t="s">
        <v>70</v>
      </c>
      <c r="R9" s="37">
        <v>3.56</v>
      </c>
      <c r="S9" s="28"/>
      <c r="T9" s="28"/>
      <c r="U9" s="28"/>
      <c r="V9" s="28"/>
      <c r="W9" s="28"/>
      <c r="X9" s="28"/>
    </row>
    <row r="10" spans="1:24" s="1" customFormat="1" ht="22.5" customHeight="1">
      <c r="A10" s="3">
        <v>1.6</v>
      </c>
      <c r="B10" s="16">
        <v>2</v>
      </c>
      <c r="K10" s="31" t="s">
        <v>41</v>
      </c>
      <c r="L10" s="32">
        <v>3.591</v>
      </c>
      <c r="M10" s="28"/>
      <c r="N10" s="31" t="s">
        <v>53</v>
      </c>
      <c r="O10" s="37">
        <v>3</v>
      </c>
      <c r="P10" s="28"/>
      <c r="Q10" s="31" t="s">
        <v>71</v>
      </c>
      <c r="R10" s="37">
        <v>3.56</v>
      </c>
      <c r="S10" s="28"/>
      <c r="T10" s="29" t="s">
        <v>59</v>
      </c>
      <c r="U10" s="30" t="s">
        <v>8</v>
      </c>
      <c r="V10" s="28"/>
      <c r="W10" s="29" t="s">
        <v>60</v>
      </c>
      <c r="X10" s="30" t="s">
        <v>8</v>
      </c>
    </row>
    <row r="11" spans="1:24" s="1" customFormat="1" ht="22.5" customHeight="1">
      <c r="A11" s="3">
        <v>2.1</v>
      </c>
      <c r="B11" s="16">
        <v>2</v>
      </c>
      <c r="K11" s="33" t="s">
        <v>42</v>
      </c>
      <c r="L11" s="32">
        <v>3.591</v>
      </c>
      <c r="M11" s="28"/>
      <c r="N11" s="46" t="s">
        <v>63</v>
      </c>
      <c r="O11" s="37">
        <v>3</v>
      </c>
      <c r="P11" s="28"/>
      <c r="Q11" s="45" t="s">
        <v>5</v>
      </c>
      <c r="R11" s="44">
        <f>AVERAGE(R2:R10)</f>
        <v>3.5599999999999996</v>
      </c>
      <c r="S11" s="28"/>
      <c r="T11" s="53" t="s">
        <v>84</v>
      </c>
      <c r="U11" s="50">
        <v>3.77</v>
      </c>
      <c r="V11" s="28"/>
      <c r="W11" s="51" t="s">
        <v>90</v>
      </c>
      <c r="X11" s="50">
        <v>3.66</v>
      </c>
    </row>
    <row r="12" spans="1:24" s="1" customFormat="1" ht="22.5" customHeight="1">
      <c r="A12" s="3">
        <v>2.2</v>
      </c>
      <c r="B12" s="16">
        <v>2</v>
      </c>
      <c r="K12" s="35" t="s">
        <v>61</v>
      </c>
      <c r="L12" s="32">
        <v>3.591</v>
      </c>
      <c r="M12" s="28"/>
      <c r="N12" s="45" t="s">
        <v>5</v>
      </c>
      <c r="O12" s="44">
        <f>AVERAGE(O3:O11)</f>
        <v>3</v>
      </c>
      <c r="P12" s="28"/>
      <c r="Q12" s="28"/>
      <c r="R12" s="28"/>
      <c r="S12" s="28"/>
      <c r="T12" s="53" t="s">
        <v>85</v>
      </c>
      <c r="U12" s="50">
        <v>3.77</v>
      </c>
      <c r="V12" s="28"/>
      <c r="W12" s="52" t="s">
        <v>91</v>
      </c>
      <c r="X12" s="50">
        <v>3.66</v>
      </c>
    </row>
    <row r="13" spans="1:24" s="1" customFormat="1" ht="22.5" customHeight="1">
      <c r="A13" s="3">
        <v>2.3</v>
      </c>
      <c r="B13" s="16">
        <v>4</v>
      </c>
      <c r="K13" s="35" t="s">
        <v>62</v>
      </c>
      <c r="L13" s="32">
        <v>3.591</v>
      </c>
      <c r="M13" s="28"/>
      <c r="N13" s="28"/>
      <c r="O13" s="28"/>
      <c r="P13" s="28"/>
      <c r="Q13" s="28"/>
      <c r="R13" s="28"/>
      <c r="S13" s="28"/>
      <c r="T13" s="31" t="s">
        <v>86</v>
      </c>
      <c r="U13" s="50">
        <v>3.77</v>
      </c>
      <c r="V13" s="28"/>
      <c r="W13" s="52" t="s">
        <v>92</v>
      </c>
      <c r="X13" s="50">
        <v>3.66</v>
      </c>
    </row>
    <row r="14" spans="1:24" s="1" customFormat="1" ht="22.5" customHeight="1">
      <c r="A14" s="3">
        <v>3.1</v>
      </c>
      <c r="B14" s="16">
        <v>4</v>
      </c>
      <c r="K14" s="42" t="s">
        <v>5</v>
      </c>
      <c r="L14" s="43">
        <f>AVERAGE(L3:L13)</f>
        <v>3.5910000000000006</v>
      </c>
      <c r="M14" s="28"/>
      <c r="N14" s="28"/>
      <c r="O14" s="28"/>
      <c r="P14" s="28"/>
      <c r="Q14" s="28"/>
      <c r="R14" s="28"/>
      <c r="S14" s="28"/>
      <c r="T14" s="48" t="s">
        <v>87</v>
      </c>
      <c r="U14" s="50">
        <v>3.77</v>
      </c>
      <c r="V14" s="28"/>
      <c r="W14" s="51" t="s">
        <v>93</v>
      </c>
      <c r="X14" s="50">
        <v>3.66</v>
      </c>
    </row>
    <row r="15" spans="1:24" s="1" customFormat="1" ht="22.5" customHeight="1">
      <c r="A15" s="3">
        <v>4.1</v>
      </c>
      <c r="B15" s="16">
        <v>4</v>
      </c>
      <c r="K15" s="40"/>
      <c r="L15" s="41"/>
      <c r="M15" s="28"/>
      <c r="N15" s="28"/>
      <c r="O15" s="28"/>
      <c r="P15" s="28"/>
      <c r="Q15" s="28"/>
      <c r="R15" s="28"/>
      <c r="S15" s="28"/>
      <c r="T15" s="42" t="s">
        <v>5</v>
      </c>
      <c r="U15" s="54">
        <f>AVERAGE(U11:U14)</f>
        <v>3.77</v>
      </c>
      <c r="V15" s="28"/>
      <c r="W15" s="35" t="s">
        <v>94</v>
      </c>
      <c r="X15" s="50">
        <v>3.66</v>
      </c>
    </row>
    <row r="16" spans="1:24" s="1" customFormat="1" ht="22.5" customHeight="1">
      <c r="A16" s="3">
        <v>5.1</v>
      </c>
      <c r="B16" s="16">
        <v>5</v>
      </c>
      <c r="K16" s="29" t="s">
        <v>58</v>
      </c>
      <c r="L16" s="30" t="s">
        <v>8</v>
      </c>
      <c r="M16" s="34"/>
      <c r="N16" s="29" t="s">
        <v>43</v>
      </c>
      <c r="O16" s="30" t="s">
        <v>8</v>
      </c>
      <c r="P16" s="34"/>
      <c r="Q16" s="29" t="s">
        <v>44</v>
      </c>
      <c r="R16" s="30" t="s">
        <v>8</v>
      </c>
      <c r="S16" s="34"/>
      <c r="V16" s="34"/>
      <c r="W16" s="42" t="s">
        <v>5</v>
      </c>
      <c r="X16" s="54">
        <f>AVERAGE(X11:X15)</f>
        <v>3.66</v>
      </c>
    </row>
    <row r="17" spans="1:22" s="1" customFormat="1" ht="22.5" customHeight="1">
      <c r="A17" s="3">
        <v>5.2</v>
      </c>
      <c r="B17" s="16">
        <v>3.5</v>
      </c>
      <c r="K17" s="36" t="s">
        <v>88</v>
      </c>
      <c r="L17" s="16">
        <v>3.56</v>
      </c>
      <c r="M17" s="28"/>
      <c r="N17" s="36" t="s">
        <v>81</v>
      </c>
      <c r="O17" s="50">
        <v>3.55</v>
      </c>
      <c r="P17" s="28"/>
      <c r="Q17" s="36" t="s">
        <v>82</v>
      </c>
      <c r="R17" s="50">
        <v>3.66</v>
      </c>
      <c r="S17" s="28"/>
      <c r="V17" s="28"/>
    </row>
    <row r="18" spans="1:22" s="1" customFormat="1" ht="22.5" customHeight="1">
      <c r="A18" s="5" t="s">
        <v>8</v>
      </c>
      <c r="B18" s="17">
        <f>AVERAGE(B5:B17)</f>
        <v>3.0384615384615383</v>
      </c>
      <c r="K18" s="36" t="s">
        <v>89</v>
      </c>
      <c r="L18" s="16">
        <v>3.56</v>
      </c>
      <c r="M18" s="28"/>
      <c r="N18" s="42" t="s">
        <v>5</v>
      </c>
      <c r="O18" s="54">
        <f>AVERAGE(O17)</f>
        <v>3.55</v>
      </c>
      <c r="P18" s="28"/>
      <c r="Q18" s="51" t="s">
        <v>83</v>
      </c>
      <c r="R18" s="50">
        <v>3.66</v>
      </c>
      <c r="S18" s="28"/>
      <c r="V18" s="28"/>
    </row>
    <row r="19" spans="11:22" s="1" customFormat="1" ht="22.5" customHeight="1">
      <c r="K19" s="42" t="s">
        <v>5</v>
      </c>
      <c r="L19" s="54">
        <f>AVERAGE(L17:L18)</f>
        <v>3.56</v>
      </c>
      <c r="M19" s="28"/>
      <c r="N19" s="28"/>
      <c r="O19" s="28"/>
      <c r="P19" s="28"/>
      <c r="Q19" s="42" t="s">
        <v>5</v>
      </c>
      <c r="R19" s="54">
        <f>AVERAGE(R17:R18)</f>
        <v>3.66</v>
      </c>
      <c r="S19" s="28"/>
      <c r="V19" s="28"/>
    </row>
    <row r="20" spans="13:24" s="1" customFormat="1" ht="22.5" customHeight="1">
      <c r="M20" s="28"/>
      <c r="N20" s="28"/>
      <c r="O20" s="28"/>
      <c r="P20" s="28"/>
      <c r="S20" s="28"/>
      <c r="V20" s="28"/>
      <c r="W20" s="28"/>
      <c r="X20" s="28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pans="11:18" s="1" customFormat="1" ht="22.5" customHeight="1">
      <c r="K40"/>
      <c r="L40"/>
      <c r="Q40"/>
      <c r="R40"/>
    </row>
    <row r="41" spans="11:24" s="1" customFormat="1" ht="22.5" customHeight="1"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1:24" s="1" customFormat="1" ht="22.5" customHeight="1"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</sheetData>
  <sheetProtection/>
  <mergeCells count="2">
    <mergeCell ref="A3:B3"/>
    <mergeCell ref="A1:K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view="pageLayout" workbookViewId="0" topLeftCell="A1">
      <selection activeCell="B18" sqref="B18"/>
    </sheetView>
  </sheetViews>
  <sheetFormatPr defaultColWidth="9.140625" defaultRowHeight="15"/>
  <cols>
    <col min="1" max="11" width="12.421875" style="0" customWidth="1"/>
  </cols>
  <sheetData>
    <row r="1" spans="1:11" s="1" customFormat="1" ht="22.5" customHeight="1">
      <c r="A1" s="70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="1" customFormat="1" ht="22.5" customHeight="1"/>
    <row r="3" spans="1:9" s="1" customFormat="1" ht="22.5" customHeight="1">
      <c r="A3" s="67" t="s">
        <v>6</v>
      </c>
      <c r="B3" s="67"/>
      <c r="D3" s="62" t="s">
        <v>1</v>
      </c>
      <c r="E3" s="62" t="s">
        <v>2</v>
      </c>
      <c r="F3" s="62" t="s">
        <v>3</v>
      </c>
      <c r="G3" s="62" t="s">
        <v>4</v>
      </c>
      <c r="H3" s="62" t="s">
        <v>5</v>
      </c>
      <c r="I3" s="62" t="s">
        <v>97</v>
      </c>
    </row>
    <row r="4" spans="1:9" s="1" customFormat="1" ht="22.5" customHeight="1">
      <c r="A4" s="2" t="s">
        <v>7</v>
      </c>
      <c r="B4" s="2" t="s">
        <v>8</v>
      </c>
      <c r="D4" s="3">
        <v>1</v>
      </c>
      <c r="E4" s="71"/>
      <c r="F4" s="72"/>
      <c r="G4" s="72"/>
      <c r="H4" s="72"/>
      <c r="I4" s="73"/>
    </row>
    <row r="5" spans="1:9" s="1" customFormat="1" ht="22.5" customHeight="1">
      <c r="A5" s="3">
        <v>2.1</v>
      </c>
      <c r="B5" s="60"/>
      <c r="D5" s="3">
        <v>2</v>
      </c>
      <c r="E5" s="23"/>
      <c r="F5" s="23"/>
      <c r="G5" s="56"/>
      <c r="H5" s="56"/>
      <c r="I5" s="59"/>
    </row>
    <row r="6" spans="1:9" s="1" customFormat="1" ht="22.5" customHeight="1">
      <c r="A6" s="3">
        <v>2.2</v>
      </c>
      <c r="B6" s="60"/>
      <c r="D6" s="3">
        <v>3</v>
      </c>
      <c r="E6" s="56">
        <f>(B7+B8+B9)/3</f>
        <v>1.6666666666666667</v>
      </c>
      <c r="F6" s="56"/>
      <c r="G6" s="56"/>
      <c r="H6" s="56">
        <f>(B7+B8+B9)/3</f>
        <v>1.6666666666666667</v>
      </c>
      <c r="I6" s="59" t="str">
        <f>IF(H6&gt;=4.01,"ดีมาก",IF(H6&gt;=3.01,"ดี",IF(H6&gt;=2.01,"ปานกลาง","น้อย")))</f>
        <v>น้อย</v>
      </c>
    </row>
    <row r="7" spans="1:9" s="1" customFormat="1" ht="22.5" customHeight="1">
      <c r="A7" s="3">
        <v>3.1</v>
      </c>
      <c r="B7" s="60">
        <v>2</v>
      </c>
      <c r="D7" s="3">
        <v>4</v>
      </c>
      <c r="E7" s="56">
        <f>(B10+B11+B12)/3</f>
        <v>2.296666666666667</v>
      </c>
      <c r="F7" s="56"/>
      <c r="G7" s="56"/>
      <c r="H7" s="56">
        <f>(B10+B11+B12)/3</f>
        <v>2.296666666666667</v>
      </c>
      <c r="I7" s="59" t="str">
        <f>IF(H7&gt;=4.01,"ดีมาก",IF(H7&gt;=3.01,"ดี",IF(H7&gt;=2.01,"ปานกลาง","น้อย")))</f>
        <v>ปานกลาง</v>
      </c>
    </row>
    <row r="8" spans="1:9" s="1" customFormat="1" ht="22.5" customHeight="1">
      <c r="A8" s="3">
        <v>3.2</v>
      </c>
      <c r="B8" s="60">
        <v>2</v>
      </c>
      <c r="D8" s="3">
        <v>5</v>
      </c>
      <c r="E8" s="56">
        <f>B13</f>
        <v>1</v>
      </c>
      <c r="F8" s="56">
        <f>(B14+B15+B16)/3</f>
        <v>2</v>
      </c>
      <c r="G8" s="56"/>
      <c r="H8" s="56">
        <f>(B13+B14+B15+B16)/4</f>
        <v>1.75</v>
      </c>
      <c r="I8" s="59" t="str">
        <f>IF(H8&gt;=4.01,"ดีมาก",IF(H8&gt;=3.01,"ดี",IF(H8&gt;=2.01,"ปานกลาง","น้อย")))</f>
        <v>น้อย</v>
      </c>
    </row>
    <row r="9" spans="1:9" s="1" customFormat="1" ht="22.5" customHeight="1">
      <c r="A9" s="3">
        <v>3.3</v>
      </c>
      <c r="B9" s="60">
        <v>1</v>
      </c>
      <c r="D9" s="23">
        <v>6</v>
      </c>
      <c r="E9" s="56"/>
      <c r="F9" s="56">
        <f>B17</f>
        <v>2</v>
      </c>
      <c r="G9" s="56"/>
      <c r="H9" s="56">
        <f>B17</f>
        <v>2</v>
      </c>
      <c r="I9" s="59" t="str">
        <f>IF(H9&gt;=4.01,"ดีมาก",IF(H9&gt;=3.01,"ดี",IF(H9&gt;=2.01,"ปานกลาง","น้อย")))</f>
        <v>น้อย</v>
      </c>
    </row>
    <row r="10" spans="1:9" s="1" customFormat="1" ht="22.5" customHeight="1">
      <c r="A10" s="3">
        <v>4.1</v>
      </c>
      <c r="B10" s="60">
        <v>1</v>
      </c>
      <c r="D10" s="24" t="s">
        <v>21</v>
      </c>
      <c r="E10" s="58">
        <f>(B7+B8+B9+B10+B11+B12+B13)/7</f>
        <v>1.8414285714285714</v>
      </c>
      <c r="F10" s="58">
        <f>(B14+B15+B16+B17)/4</f>
        <v>2</v>
      </c>
      <c r="G10" s="58"/>
      <c r="H10" s="57">
        <f>(B7+B8+B9+B10+B11+B12+B13+B14+B15+B16+B17)/11</f>
        <v>1.8990909090909092</v>
      </c>
      <c r="I10" s="59" t="str">
        <f>IF(H10&gt;=4.01,"ดีมาก",IF(H10&gt;=3.01,"ดี",IF(H10&gt;=2.01,"ปานกลาง","น้อย")))</f>
        <v>น้อย</v>
      </c>
    </row>
    <row r="11" spans="1:2" s="1" customFormat="1" ht="22.5" customHeight="1">
      <c r="A11" s="3">
        <v>4.2</v>
      </c>
      <c r="B11" s="60">
        <v>3.89</v>
      </c>
    </row>
    <row r="12" spans="1:2" s="1" customFormat="1" ht="22.5" customHeight="1">
      <c r="A12" s="3">
        <v>4.3</v>
      </c>
      <c r="B12" s="60">
        <v>2</v>
      </c>
    </row>
    <row r="13" spans="1:2" s="1" customFormat="1" ht="22.5" customHeight="1">
      <c r="A13" s="3">
        <v>5.1</v>
      </c>
      <c r="B13" s="60">
        <v>1</v>
      </c>
    </row>
    <row r="14" spans="1:2" s="1" customFormat="1" ht="22.5" customHeight="1">
      <c r="A14" s="3">
        <v>5.2</v>
      </c>
      <c r="B14" s="60">
        <v>1</v>
      </c>
    </row>
    <row r="15" spans="1:2" s="1" customFormat="1" ht="22.5" customHeight="1">
      <c r="A15" s="3">
        <v>5.3</v>
      </c>
      <c r="B15" s="60">
        <v>1</v>
      </c>
    </row>
    <row r="16" spans="1:2" s="1" customFormat="1" ht="22.5" customHeight="1">
      <c r="A16" s="3">
        <v>5.4</v>
      </c>
      <c r="B16" s="60">
        <v>4</v>
      </c>
    </row>
    <row r="17" spans="1:2" s="1" customFormat="1" ht="22.5" customHeight="1">
      <c r="A17" s="3">
        <v>6.1</v>
      </c>
      <c r="B17" s="60">
        <v>2</v>
      </c>
    </row>
    <row r="18" spans="1:2" s="1" customFormat="1" ht="22.5" customHeight="1">
      <c r="A18" s="5" t="s">
        <v>8</v>
      </c>
      <c r="B18" s="61">
        <f>AVERAGE(B7:B17)</f>
        <v>1.8990909090909092</v>
      </c>
    </row>
    <row r="19" s="1" customFormat="1" ht="22.5" customHeight="1">
      <c r="I19" s="9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</sheetData>
  <sheetProtection/>
  <mergeCells count="3">
    <mergeCell ref="A1:K1"/>
    <mergeCell ref="A3:B3"/>
    <mergeCell ref="E4:I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view="pageLayout" workbookViewId="0" topLeftCell="A1">
      <selection activeCell="H13" sqref="H13"/>
    </sheetView>
  </sheetViews>
  <sheetFormatPr defaultColWidth="9.140625" defaultRowHeight="15"/>
  <cols>
    <col min="1" max="11" width="12.421875" style="0" customWidth="1"/>
  </cols>
  <sheetData>
    <row r="1" spans="1:11" s="1" customFormat="1" ht="22.5" customHeight="1">
      <c r="A1" s="70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="1" customFormat="1" ht="22.5" customHeight="1"/>
    <row r="3" spans="1:9" s="1" customFormat="1" ht="22.5" customHeight="1">
      <c r="A3" s="67" t="s">
        <v>6</v>
      </c>
      <c r="B3" s="67"/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63" t="s">
        <v>97</v>
      </c>
    </row>
    <row r="4" spans="1:9" s="1" customFormat="1" ht="22.5" customHeight="1">
      <c r="A4" s="2" t="s">
        <v>7</v>
      </c>
      <c r="B4" s="2" t="s">
        <v>8</v>
      </c>
      <c r="D4" s="3">
        <v>1</v>
      </c>
      <c r="E4" s="71"/>
      <c r="F4" s="72"/>
      <c r="G4" s="72"/>
      <c r="H4" s="72"/>
      <c r="I4" s="73"/>
    </row>
    <row r="5" spans="1:9" s="1" customFormat="1" ht="22.5" customHeight="1">
      <c r="A5" s="3">
        <v>2.1</v>
      </c>
      <c r="B5" s="60">
        <v>4.03</v>
      </c>
      <c r="D5" s="3">
        <v>2</v>
      </c>
      <c r="E5" s="23"/>
      <c r="F5" s="23"/>
      <c r="G5" s="56">
        <f>(B5+B6)/2</f>
        <v>4.16</v>
      </c>
      <c r="H5" s="56">
        <f>(B5+B6)/2</f>
        <v>4.16</v>
      </c>
      <c r="I5" s="59" t="str">
        <f aca="true" t="shared" si="0" ref="I5:I10">IF(H5&gt;=4.01,"ดีมาก",IF(H5&gt;=3.01,"ดี",IF(H5&gt;=2.01,"ปานกลาง","น้อย")))</f>
        <v>ดีมาก</v>
      </c>
    </row>
    <row r="6" spans="1:9" s="1" customFormat="1" ht="22.5" customHeight="1">
      <c r="A6" s="3">
        <v>2.2</v>
      </c>
      <c r="B6" s="60">
        <v>4.29</v>
      </c>
      <c r="D6" s="3">
        <v>3</v>
      </c>
      <c r="E6" s="56">
        <f>(B7+B8+B9)/3</f>
        <v>1.3333333333333333</v>
      </c>
      <c r="F6" s="56"/>
      <c r="G6" s="56"/>
      <c r="H6" s="56">
        <f>(B7+B8+B9)/3</f>
        <v>1.3333333333333333</v>
      </c>
      <c r="I6" s="59" t="str">
        <f t="shared" si="0"/>
        <v>น้อย</v>
      </c>
    </row>
    <row r="7" spans="1:9" s="1" customFormat="1" ht="22.5" customHeight="1">
      <c r="A7" s="3">
        <v>3.1</v>
      </c>
      <c r="B7" s="60">
        <v>1</v>
      </c>
      <c r="D7" s="3">
        <v>4</v>
      </c>
      <c r="E7" s="56">
        <f>(B10+B11+B12)/3</f>
        <v>1.8133333333333332</v>
      </c>
      <c r="F7" s="56"/>
      <c r="G7" s="56"/>
      <c r="H7" s="56">
        <f>(B10+B11+B12)/3</f>
        <v>1.8133333333333332</v>
      </c>
      <c r="I7" s="59" t="str">
        <f t="shared" si="0"/>
        <v>น้อย</v>
      </c>
    </row>
    <row r="8" spans="1:9" s="1" customFormat="1" ht="22.5" customHeight="1">
      <c r="A8" s="3">
        <v>3.2</v>
      </c>
      <c r="B8" s="60">
        <v>1</v>
      </c>
      <c r="D8" s="3">
        <v>5</v>
      </c>
      <c r="E8" s="56">
        <f>B13</f>
        <v>1</v>
      </c>
      <c r="F8" s="56">
        <f>(B14+B15+B16)/3</f>
        <v>2.3333333333333335</v>
      </c>
      <c r="G8" s="56"/>
      <c r="H8" s="56">
        <f>(B13+B14+B15+B16)/4</f>
        <v>2</v>
      </c>
      <c r="I8" s="59" t="str">
        <f t="shared" si="0"/>
        <v>น้อย</v>
      </c>
    </row>
    <row r="9" spans="1:9" s="1" customFormat="1" ht="22.5" customHeight="1">
      <c r="A9" s="3">
        <v>3.3</v>
      </c>
      <c r="B9" s="60">
        <v>2</v>
      </c>
      <c r="D9" s="23">
        <v>6</v>
      </c>
      <c r="E9" s="56"/>
      <c r="F9" s="56">
        <f>B17</f>
        <v>1</v>
      </c>
      <c r="G9" s="56"/>
      <c r="H9" s="56">
        <f>B17</f>
        <v>1</v>
      </c>
      <c r="I9" s="59" t="str">
        <f t="shared" si="0"/>
        <v>น้อย</v>
      </c>
    </row>
    <row r="10" spans="1:9" s="1" customFormat="1" ht="22.5" customHeight="1">
      <c r="A10" s="3">
        <v>4.1</v>
      </c>
      <c r="B10" s="60">
        <v>1</v>
      </c>
      <c r="D10" s="24" t="s">
        <v>21</v>
      </c>
      <c r="E10" s="58">
        <f>(B7+B8+B9+B10+B11+B12+B13)/7</f>
        <v>1.4914285714285713</v>
      </c>
      <c r="F10" s="58">
        <f>(B14+B15+B16+B17)/4</f>
        <v>2</v>
      </c>
      <c r="G10" s="58">
        <f>(B5+B6)/2</f>
        <v>4.16</v>
      </c>
      <c r="H10" s="57">
        <f>(B5+B6+B7+B8+B9+B10+B11+B12+B13+B14+B15+B16+B17)/13</f>
        <v>2.0584615384615383</v>
      </c>
      <c r="I10" s="59" t="str">
        <f t="shared" si="0"/>
        <v>ปานกลาง</v>
      </c>
    </row>
    <row r="11" spans="1:2" s="1" customFormat="1" ht="22.5" customHeight="1">
      <c r="A11" s="3">
        <v>4.2</v>
      </c>
      <c r="B11" s="60">
        <v>2.44</v>
      </c>
    </row>
    <row r="12" spans="1:2" s="1" customFormat="1" ht="22.5" customHeight="1">
      <c r="A12" s="3">
        <v>4.3</v>
      </c>
      <c r="B12" s="60">
        <v>2</v>
      </c>
    </row>
    <row r="13" spans="1:2" s="1" customFormat="1" ht="22.5" customHeight="1">
      <c r="A13" s="3">
        <v>5.1</v>
      </c>
      <c r="B13" s="60">
        <v>1</v>
      </c>
    </row>
    <row r="14" spans="1:2" s="1" customFormat="1" ht="22.5" customHeight="1">
      <c r="A14" s="3">
        <v>5.2</v>
      </c>
      <c r="B14" s="60">
        <v>1</v>
      </c>
    </row>
    <row r="15" spans="1:2" s="1" customFormat="1" ht="22.5" customHeight="1">
      <c r="A15" s="3">
        <v>5.3</v>
      </c>
      <c r="B15" s="60">
        <v>1</v>
      </c>
    </row>
    <row r="16" spans="1:2" s="1" customFormat="1" ht="22.5" customHeight="1">
      <c r="A16" s="3">
        <v>5.4</v>
      </c>
      <c r="B16" s="60">
        <v>5</v>
      </c>
    </row>
    <row r="17" spans="1:2" s="1" customFormat="1" ht="22.5" customHeight="1">
      <c r="A17" s="3">
        <v>6.1</v>
      </c>
      <c r="B17" s="60">
        <v>1</v>
      </c>
    </row>
    <row r="18" spans="1:2" s="1" customFormat="1" ht="22.5" customHeight="1">
      <c r="A18" s="5" t="s">
        <v>8</v>
      </c>
      <c r="B18" s="61">
        <f>AVERAGE(B5:B17)</f>
        <v>2.0584615384615383</v>
      </c>
    </row>
    <row r="19" s="1" customFormat="1" ht="22.5" customHeight="1">
      <c r="I19" s="9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</sheetData>
  <sheetProtection/>
  <mergeCells count="3">
    <mergeCell ref="A3:B3"/>
    <mergeCell ref="A1:K1"/>
    <mergeCell ref="E4:I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view="pageLayout" workbookViewId="0" topLeftCell="A1">
      <selection activeCell="G13" sqref="G13"/>
    </sheetView>
  </sheetViews>
  <sheetFormatPr defaultColWidth="9.140625" defaultRowHeight="15"/>
  <cols>
    <col min="1" max="6" width="12.421875" style="0" customWidth="1"/>
    <col min="7" max="7" width="25.140625" style="0" customWidth="1"/>
    <col min="8" max="8" width="23.421875" style="0" customWidth="1"/>
    <col min="9" max="12" width="12.421875" style="0" customWidth="1"/>
  </cols>
  <sheetData>
    <row r="1" spans="1:6" s="1" customFormat="1" ht="22.5" customHeight="1">
      <c r="A1" s="70" t="s">
        <v>25</v>
      </c>
      <c r="B1" s="70"/>
      <c r="C1" s="70"/>
      <c r="D1" s="70"/>
      <c r="E1" s="70"/>
      <c r="F1" s="70"/>
    </row>
    <row r="2" s="1" customFormat="1" ht="22.5" customHeight="1"/>
    <row r="3" spans="1:8" s="1" customFormat="1" ht="22.5" customHeight="1">
      <c r="A3" s="67" t="s">
        <v>23</v>
      </c>
      <c r="B3" s="67"/>
      <c r="D3" s="67" t="s">
        <v>24</v>
      </c>
      <c r="E3" s="67"/>
      <c r="G3" s="13" t="s">
        <v>27</v>
      </c>
      <c r="H3" s="11" t="s">
        <v>28</v>
      </c>
    </row>
    <row r="4" spans="1:8" s="1" customFormat="1" ht="22.5" customHeight="1">
      <c r="A4" s="2" t="s">
        <v>7</v>
      </c>
      <c r="B4" s="2" t="s">
        <v>8</v>
      </c>
      <c r="D4" s="2" t="s">
        <v>7</v>
      </c>
      <c r="E4" s="2" t="s">
        <v>8</v>
      </c>
      <c r="G4" s="12" t="s">
        <v>26</v>
      </c>
      <c r="H4" s="18">
        <f>(B12+E8)/2</f>
        <v>4.642857142857142</v>
      </c>
    </row>
    <row r="5" spans="1:5" s="1" customFormat="1" ht="22.5" customHeight="1">
      <c r="A5" s="3">
        <v>1.1</v>
      </c>
      <c r="B5" s="60">
        <v>4</v>
      </c>
      <c r="D5" s="3">
        <v>5.1</v>
      </c>
      <c r="E5" s="60">
        <v>5</v>
      </c>
    </row>
    <row r="6" spans="1:5" s="1" customFormat="1" ht="22.5" customHeight="1">
      <c r="A6" s="3">
        <v>2.1</v>
      </c>
      <c r="B6" s="60">
        <v>4</v>
      </c>
      <c r="D6" s="3">
        <v>5.2</v>
      </c>
      <c r="E6" s="60">
        <v>5</v>
      </c>
    </row>
    <row r="7" spans="1:5" s="1" customFormat="1" ht="22.5" customHeight="1">
      <c r="A7" s="3">
        <v>2.2</v>
      </c>
      <c r="B7" s="60">
        <v>4</v>
      </c>
      <c r="D7" s="3">
        <v>5.3</v>
      </c>
      <c r="E7" s="60">
        <v>5</v>
      </c>
    </row>
    <row r="8" spans="1:5" s="1" customFormat="1" ht="22.5" customHeight="1">
      <c r="A8" s="3">
        <v>2.3</v>
      </c>
      <c r="B8" s="60">
        <v>5</v>
      </c>
      <c r="D8" s="5" t="s">
        <v>8</v>
      </c>
      <c r="E8" s="61">
        <f>AVERAGE(E5:E7)</f>
        <v>5</v>
      </c>
    </row>
    <row r="9" spans="1:2" s="1" customFormat="1" ht="22.5" customHeight="1">
      <c r="A9" s="3">
        <v>2.4</v>
      </c>
      <c r="B9" s="60">
        <v>4</v>
      </c>
    </row>
    <row r="10" spans="1:2" s="1" customFormat="1" ht="22.5" customHeight="1">
      <c r="A10" s="3">
        <v>3.1</v>
      </c>
      <c r="B10" s="60">
        <v>5</v>
      </c>
    </row>
    <row r="11" spans="1:2" s="1" customFormat="1" ht="22.5" customHeight="1">
      <c r="A11" s="3">
        <v>4.1</v>
      </c>
      <c r="B11" s="60">
        <v>4</v>
      </c>
    </row>
    <row r="12" spans="1:2" s="1" customFormat="1" ht="22.5" customHeight="1">
      <c r="A12" s="5" t="s">
        <v>8</v>
      </c>
      <c r="B12" s="61">
        <f>AVERAGE(B5:B11)</f>
        <v>4.285714285714286</v>
      </c>
    </row>
    <row r="13" s="1" customFormat="1" ht="22.5" customHeight="1"/>
    <row r="14" s="1" customFormat="1" ht="22.5" customHeight="1">
      <c r="D14" s="9"/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</sheetData>
  <sheetProtection/>
  <mergeCells count="3">
    <mergeCell ref="A1:F1"/>
    <mergeCell ref="A3:B3"/>
    <mergeCell ref="D3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Layout" workbookViewId="0" topLeftCell="A1">
      <selection activeCell="G12" sqref="G12"/>
    </sheetView>
  </sheetViews>
  <sheetFormatPr defaultColWidth="9.140625" defaultRowHeight="15"/>
  <cols>
    <col min="1" max="6" width="12.421875" style="0" customWidth="1"/>
    <col min="7" max="7" width="25.140625" style="0" customWidth="1"/>
    <col min="8" max="8" width="23.421875" style="0" customWidth="1"/>
    <col min="9" max="12" width="12.421875" style="0" customWidth="1"/>
  </cols>
  <sheetData>
    <row r="1" spans="1:6" s="1" customFormat="1" ht="22.5" customHeight="1">
      <c r="A1" s="70" t="s">
        <v>29</v>
      </c>
      <c r="B1" s="70"/>
      <c r="C1" s="70"/>
      <c r="D1" s="70"/>
      <c r="E1" s="70"/>
      <c r="F1" s="70"/>
    </row>
    <row r="2" s="1" customFormat="1" ht="22.5" customHeight="1"/>
    <row r="3" spans="1:8" s="1" customFormat="1" ht="22.5" customHeight="1">
      <c r="A3" s="67" t="s">
        <v>23</v>
      </c>
      <c r="B3" s="67"/>
      <c r="D3" s="67" t="s">
        <v>24</v>
      </c>
      <c r="E3" s="67"/>
      <c r="G3" s="13" t="s">
        <v>27</v>
      </c>
      <c r="H3" s="11" t="s">
        <v>28</v>
      </c>
    </row>
    <row r="4" spans="1:8" s="1" customFormat="1" ht="22.5" customHeight="1">
      <c r="A4" s="2" t="s">
        <v>7</v>
      </c>
      <c r="B4" s="2" t="s">
        <v>8</v>
      </c>
      <c r="D4" s="2" t="s">
        <v>7</v>
      </c>
      <c r="E4" s="2" t="s">
        <v>8</v>
      </c>
      <c r="G4" s="12" t="s">
        <v>26</v>
      </c>
      <c r="H4" s="18">
        <f>(B12+E9)/2</f>
        <v>4.123392857142857</v>
      </c>
    </row>
    <row r="5" spans="1:5" s="1" customFormat="1" ht="22.5" customHeight="1">
      <c r="A5" s="3">
        <v>1.1</v>
      </c>
      <c r="B5" s="60">
        <v>5</v>
      </c>
      <c r="D5" s="3">
        <v>5.1</v>
      </c>
      <c r="E5" s="60">
        <v>2</v>
      </c>
    </row>
    <row r="6" spans="1:5" s="1" customFormat="1" ht="22.5" customHeight="1">
      <c r="A6" s="3">
        <v>2.1</v>
      </c>
      <c r="B6" s="60">
        <v>4</v>
      </c>
      <c r="D6" s="3">
        <v>5.2</v>
      </c>
      <c r="E6" s="60">
        <v>4.13</v>
      </c>
    </row>
    <row r="7" spans="1:5" s="1" customFormat="1" ht="22.5" customHeight="1">
      <c r="A7" s="3">
        <v>2.2</v>
      </c>
      <c r="B7" s="60">
        <v>5</v>
      </c>
      <c r="D7" s="3">
        <v>5.3</v>
      </c>
      <c r="E7" s="60">
        <v>3</v>
      </c>
    </row>
    <row r="8" spans="1:5" s="1" customFormat="1" ht="22.5" customHeight="1">
      <c r="A8" s="3">
        <v>2.3</v>
      </c>
      <c r="B8" s="60">
        <v>5</v>
      </c>
      <c r="D8" s="14">
        <v>5.4</v>
      </c>
      <c r="E8" s="75">
        <v>5</v>
      </c>
    </row>
    <row r="9" spans="1:5" s="1" customFormat="1" ht="22.5" customHeight="1">
      <c r="A9" s="3">
        <v>2.4</v>
      </c>
      <c r="B9" s="60">
        <v>5</v>
      </c>
      <c r="D9" s="5" t="s">
        <v>8</v>
      </c>
      <c r="E9" s="61">
        <f>AVERAGE(E5:E8)</f>
        <v>3.5324999999999998</v>
      </c>
    </row>
    <row r="10" spans="1:2" s="1" customFormat="1" ht="22.5" customHeight="1">
      <c r="A10" s="3">
        <v>3.1</v>
      </c>
      <c r="B10" s="60">
        <v>5</v>
      </c>
    </row>
    <row r="11" spans="1:2" s="1" customFormat="1" ht="22.5" customHeight="1">
      <c r="A11" s="3">
        <v>4.1</v>
      </c>
      <c r="B11" s="60">
        <v>4</v>
      </c>
    </row>
    <row r="12" spans="1:2" s="1" customFormat="1" ht="22.5" customHeight="1">
      <c r="A12" s="5" t="s">
        <v>8</v>
      </c>
      <c r="B12" s="61">
        <f>AVERAGE(B5:B11)</f>
        <v>4.714285714285714</v>
      </c>
    </row>
    <row r="13" s="1" customFormat="1" ht="22.5" customHeight="1"/>
    <row r="14" s="1" customFormat="1" ht="22.5" customHeight="1">
      <c r="D14" s="9"/>
    </row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</sheetData>
  <sheetProtection/>
  <mergeCells count="3">
    <mergeCell ref="A1:F1"/>
    <mergeCell ref="A3:B3"/>
    <mergeCell ref="D3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view="pageLayout" workbookViewId="0" topLeftCell="A1">
      <selection activeCell="H7" sqref="H7"/>
    </sheetView>
  </sheetViews>
  <sheetFormatPr defaultColWidth="9.140625" defaultRowHeight="15"/>
  <cols>
    <col min="1" max="6" width="12.421875" style="0" customWidth="1"/>
    <col min="7" max="7" width="25.140625" style="0" customWidth="1"/>
    <col min="8" max="8" width="23.421875" style="0" customWidth="1"/>
    <col min="9" max="12" width="12.421875" style="0" customWidth="1"/>
  </cols>
  <sheetData>
    <row r="1" spans="1:6" s="1" customFormat="1" ht="22.5" customHeight="1">
      <c r="A1" s="70" t="s">
        <v>30</v>
      </c>
      <c r="B1" s="70"/>
      <c r="C1" s="70"/>
      <c r="D1" s="70"/>
      <c r="E1" s="70"/>
      <c r="F1" s="70"/>
    </row>
    <row r="2" s="1" customFormat="1" ht="22.5" customHeight="1"/>
    <row r="3" spans="1:8" s="1" customFormat="1" ht="22.5" customHeight="1">
      <c r="A3" s="67" t="s">
        <v>23</v>
      </c>
      <c r="B3" s="67"/>
      <c r="D3" s="67" t="s">
        <v>24</v>
      </c>
      <c r="E3" s="67"/>
      <c r="G3" s="13" t="s">
        <v>27</v>
      </c>
      <c r="H3" s="11" t="s">
        <v>28</v>
      </c>
    </row>
    <row r="4" spans="1:8" s="1" customFormat="1" ht="22.5" customHeight="1">
      <c r="A4" s="2" t="s">
        <v>7</v>
      </c>
      <c r="B4" s="2" t="s">
        <v>8</v>
      </c>
      <c r="D4" s="2" t="s">
        <v>7</v>
      </c>
      <c r="E4" s="2" t="s">
        <v>8</v>
      </c>
      <c r="G4" s="12" t="s">
        <v>26</v>
      </c>
      <c r="H4" s="18">
        <f>(B12+E10)/2</f>
        <v>4.714285714285714</v>
      </c>
    </row>
    <row r="5" spans="1:5" s="1" customFormat="1" ht="22.5" customHeight="1">
      <c r="A5" s="3">
        <v>1.1</v>
      </c>
      <c r="B5" s="60">
        <v>5</v>
      </c>
      <c r="D5" s="3">
        <v>5.1</v>
      </c>
      <c r="E5" s="60">
        <v>5</v>
      </c>
    </row>
    <row r="6" spans="1:5" s="1" customFormat="1" ht="22.5" customHeight="1">
      <c r="A6" s="3">
        <v>2.1</v>
      </c>
      <c r="B6" s="60">
        <v>5</v>
      </c>
      <c r="D6" s="3">
        <v>5.2</v>
      </c>
      <c r="E6" s="60">
        <v>5</v>
      </c>
    </row>
    <row r="7" spans="1:5" s="1" customFormat="1" ht="22.5" customHeight="1">
      <c r="A7" s="3">
        <v>2.2</v>
      </c>
      <c r="B7" s="60">
        <v>4</v>
      </c>
      <c r="D7" s="3">
        <v>5.3</v>
      </c>
      <c r="E7" s="60">
        <v>5</v>
      </c>
    </row>
    <row r="8" spans="1:5" s="1" customFormat="1" ht="22.5" customHeight="1">
      <c r="A8" s="3">
        <v>2.3</v>
      </c>
      <c r="B8" s="60">
        <v>4</v>
      </c>
      <c r="D8" s="3">
        <v>5.4</v>
      </c>
      <c r="E8" s="60">
        <v>5</v>
      </c>
    </row>
    <row r="9" spans="1:5" s="1" customFormat="1" ht="22.5" customHeight="1">
      <c r="A9" s="3">
        <v>2.4</v>
      </c>
      <c r="B9" s="60">
        <v>4</v>
      </c>
      <c r="D9" s="3">
        <v>5.5</v>
      </c>
      <c r="E9" s="60">
        <v>5</v>
      </c>
    </row>
    <row r="10" spans="1:5" s="1" customFormat="1" ht="22.5" customHeight="1">
      <c r="A10" s="3">
        <v>3.1</v>
      </c>
      <c r="B10" s="60">
        <v>5</v>
      </c>
      <c r="D10" s="5" t="s">
        <v>8</v>
      </c>
      <c r="E10" s="61">
        <f>AVERAGE(E5:E9)</f>
        <v>5</v>
      </c>
    </row>
    <row r="11" spans="1:2" s="1" customFormat="1" ht="22.5" customHeight="1">
      <c r="A11" s="3">
        <v>4.1</v>
      </c>
      <c r="B11" s="60">
        <v>4</v>
      </c>
    </row>
    <row r="12" spans="1:2" s="1" customFormat="1" ht="22.5" customHeight="1">
      <c r="A12" s="5" t="s">
        <v>8</v>
      </c>
      <c r="B12" s="61">
        <f>AVERAGE(B5:B11)</f>
        <v>4.428571428571429</v>
      </c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>
      <c r="D16" s="9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pans="4:5" ht="15">
      <c r="D38" s="1"/>
      <c r="E38" s="1"/>
    </row>
    <row r="39" spans="4:5" ht="15">
      <c r="D39" s="1"/>
      <c r="E39" s="1"/>
    </row>
  </sheetData>
  <sheetProtection/>
  <mergeCells count="3">
    <mergeCell ref="A1:F1"/>
    <mergeCell ref="A3:B3"/>
    <mergeCell ref="D3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view="pageLayout" workbookViewId="0" topLeftCell="A1">
      <selection activeCell="G14" sqref="G14"/>
    </sheetView>
  </sheetViews>
  <sheetFormatPr defaultColWidth="9.140625" defaultRowHeight="15"/>
  <cols>
    <col min="1" max="6" width="12.421875" style="0" customWidth="1"/>
    <col min="7" max="7" width="25.140625" style="0" customWidth="1"/>
    <col min="8" max="8" width="23.421875" style="0" customWidth="1"/>
    <col min="9" max="12" width="12.421875" style="0" customWidth="1"/>
  </cols>
  <sheetData>
    <row r="1" spans="1:6" s="1" customFormat="1" ht="22.5" customHeight="1">
      <c r="A1" s="70" t="s">
        <v>31</v>
      </c>
      <c r="B1" s="70"/>
      <c r="C1" s="70"/>
      <c r="D1" s="70"/>
      <c r="E1" s="70"/>
      <c r="F1" s="70"/>
    </row>
    <row r="2" s="1" customFormat="1" ht="22.5" customHeight="1"/>
    <row r="3" spans="1:8" s="1" customFormat="1" ht="22.5" customHeight="1">
      <c r="A3" s="67" t="s">
        <v>23</v>
      </c>
      <c r="B3" s="67"/>
      <c r="D3" s="67" t="s">
        <v>24</v>
      </c>
      <c r="E3" s="67"/>
      <c r="G3" s="13" t="s">
        <v>27</v>
      </c>
      <c r="H3" s="11" t="s">
        <v>28</v>
      </c>
    </row>
    <row r="4" spans="1:8" s="1" customFormat="1" ht="22.5" customHeight="1">
      <c r="A4" s="2" t="s">
        <v>7</v>
      </c>
      <c r="B4" s="2" t="s">
        <v>8</v>
      </c>
      <c r="D4" s="2" t="s">
        <v>7</v>
      </c>
      <c r="E4" s="2" t="s">
        <v>8</v>
      </c>
      <c r="G4" s="12" t="s">
        <v>26</v>
      </c>
      <c r="H4" s="18">
        <f>(B12+E7)/2</f>
        <v>4.928571428571429</v>
      </c>
    </row>
    <row r="5" spans="1:5" s="1" customFormat="1" ht="22.5" customHeight="1">
      <c r="A5" s="3">
        <v>1.1</v>
      </c>
      <c r="B5" s="60">
        <v>5</v>
      </c>
      <c r="D5" s="3">
        <v>5.1</v>
      </c>
      <c r="E5" s="60">
        <v>5</v>
      </c>
    </row>
    <row r="6" spans="1:5" s="1" customFormat="1" ht="22.5" customHeight="1">
      <c r="A6" s="3">
        <v>2.1</v>
      </c>
      <c r="B6" s="60">
        <v>5</v>
      </c>
      <c r="D6" s="3">
        <v>5.2</v>
      </c>
      <c r="E6" s="60">
        <v>5</v>
      </c>
    </row>
    <row r="7" spans="1:5" s="1" customFormat="1" ht="22.5" customHeight="1">
      <c r="A7" s="3">
        <v>2.2</v>
      </c>
      <c r="B7" s="60">
        <v>5</v>
      </c>
      <c r="D7" s="5" t="s">
        <v>8</v>
      </c>
      <c r="E7" s="61">
        <f>AVERAGE(E5:E6)</f>
        <v>5</v>
      </c>
    </row>
    <row r="8" spans="1:2" s="1" customFormat="1" ht="22.5" customHeight="1">
      <c r="A8" s="3">
        <v>2.3</v>
      </c>
      <c r="B8" s="60">
        <v>5</v>
      </c>
    </row>
    <row r="9" spans="1:2" s="1" customFormat="1" ht="22.5" customHeight="1">
      <c r="A9" s="3">
        <v>2.4</v>
      </c>
      <c r="B9" s="60">
        <v>5</v>
      </c>
    </row>
    <row r="10" spans="1:2" s="1" customFormat="1" ht="22.5" customHeight="1">
      <c r="A10" s="3">
        <v>3.1</v>
      </c>
      <c r="B10" s="60">
        <v>5</v>
      </c>
    </row>
    <row r="11" spans="1:2" s="1" customFormat="1" ht="22.5" customHeight="1">
      <c r="A11" s="3">
        <v>4.1</v>
      </c>
      <c r="B11" s="60">
        <v>4</v>
      </c>
    </row>
    <row r="12" spans="1:2" s="1" customFormat="1" ht="22.5" customHeight="1">
      <c r="A12" s="5" t="s">
        <v>8</v>
      </c>
      <c r="B12" s="61">
        <f>AVERAGE(B5:B11)</f>
        <v>4.857142857142857</v>
      </c>
    </row>
    <row r="13" s="1" customFormat="1" ht="22.5" customHeight="1">
      <c r="D13" s="9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pans="4:5" s="1" customFormat="1" ht="22.5" customHeight="1">
      <c r="D37"/>
      <c r="E37"/>
    </row>
  </sheetData>
  <sheetProtection/>
  <mergeCells count="3">
    <mergeCell ref="A1:F1"/>
    <mergeCell ref="A3:B3"/>
    <mergeCell ref="D3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view="pageLayout" workbookViewId="0" topLeftCell="A1">
      <selection activeCell="G10" sqref="G10"/>
    </sheetView>
  </sheetViews>
  <sheetFormatPr defaultColWidth="9.140625" defaultRowHeight="15"/>
  <cols>
    <col min="1" max="6" width="12.421875" style="0" customWidth="1"/>
    <col min="7" max="7" width="25.140625" style="0" customWidth="1"/>
    <col min="8" max="8" width="23.421875" style="0" customWidth="1"/>
    <col min="9" max="12" width="12.421875" style="0" customWidth="1"/>
  </cols>
  <sheetData>
    <row r="1" spans="1:6" s="1" customFormat="1" ht="22.5" customHeight="1">
      <c r="A1" s="70" t="s">
        <v>32</v>
      </c>
      <c r="B1" s="70"/>
      <c r="C1" s="70"/>
      <c r="D1" s="70"/>
      <c r="E1" s="70"/>
      <c r="F1" s="70"/>
    </row>
    <row r="2" s="1" customFormat="1" ht="22.5" customHeight="1"/>
    <row r="3" spans="1:8" s="1" customFormat="1" ht="22.5" customHeight="1">
      <c r="A3" s="67" t="s">
        <v>23</v>
      </c>
      <c r="B3" s="67"/>
      <c r="D3" s="67" t="s">
        <v>24</v>
      </c>
      <c r="E3" s="67"/>
      <c r="G3" s="13" t="s">
        <v>27</v>
      </c>
      <c r="H3" s="11" t="s">
        <v>28</v>
      </c>
    </row>
    <row r="4" spans="1:8" s="1" customFormat="1" ht="22.5" customHeight="1">
      <c r="A4" s="2" t="s">
        <v>7</v>
      </c>
      <c r="B4" s="2" t="s">
        <v>8</v>
      </c>
      <c r="D4" s="2" t="s">
        <v>7</v>
      </c>
      <c r="E4" s="2" t="s">
        <v>8</v>
      </c>
      <c r="G4" s="12" t="s">
        <v>26</v>
      </c>
      <c r="H4" s="18">
        <f>(B12+E7)/2</f>
        <v>5</v>
      </c>
    </row>
    <row r="5" spans="1:5" s="1" customFormat="1" ht="22.5" customHeight="1">
      <c r="A5" s="3">
        <v>1.1</v>
      </c>
      <c r="B5" s="60">
        <v>5</v>
      </c>
      <c r="D5" s="3">
        <v>5.1</v>
      </c>
      <c r="E5" s="60">
        <v>5</v>
      </c>
    </row>
    <row r="6" spans="1:5" s="1" customFormat="1" ht="22.5" customHeight="1">
      <c r="A6" s="3">
        <v>2.1</v>
      </c>
      <c r="B6" s="60">
        <v>5</v>
      </c>
      <c r="D6" s="3">
        <v>5.2</v>
      </c>
      <c r="E6" s="60">
        <v>5</v>
      </c>
    </row>
    <row r="7" spans="1:5" s="1" customFormat="1" ht="22.5" customHeight="1">
      <c r="A7" s="3">
        <v>2.2</v>
      </c>
      <c r="B7" s="60">
        <v>5</v>
      </c>
      <c r="D7" s="5" t="s">
        <v>8</v>
      </c>
      <c r="E7" s="61">
        <f>AVERAGE(E5:E6)</f>
        <v>5</v>
      </c>
    </row>
    <row r="8" spans="1:5" s="1" customFormat="1" ht="22.5" customHeight="1">
      <c r="A8" s="3">
        <v>2.3</v>
      </c>
      <c r="B8" s="60">
        <v>5</v>
      </c>
      <c r="E8" s="74"/>
    </row>
    <row r="9" spans="1:2" s="1" customFormat="1" ht="22.5" customHeight="1">
      <c r="A9" s="3">
        <v>2.4</v>
      </c>
      <c r="B9" s="60">
        <v>5</v>
      </c>
    </row>
    <row r="10" spans="1:2" s="1" customFormat="1" ht="22.5" customHeight="1">
      <c r="A10" s="3">
        <v>3.1</v>
      </c>
      <c r="B10" s="60">
        <v>5</v>
      </c>
    </row>
    <row r="11" spans="1:2" s="1" customFormat="1" ht="22.5" customHeight="1">
      <c r="A11" s="3">
        <v>4.1</v>
      </c>
      <c r="B11" s="60">
        <v>5</v>
      </c>
    </row>
    <row r="12" spans="1:2" s="1" customFormat="1" ht="22.5" customHeight="1">
      <c r="A12" s="5" t="s">
        <v>8</v>
      </c>
      <c r="B12" s="61">
        <f>AVERAGE(B5:B11)</f>
        <v>5</v>
      </c>
    </row>
    <row r="13" s="1" customFormat="1" ht="22.5" customHeight="1">
      <c r="D13" s="9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pans="4:5" s="1" customFormat="1" ht="22.5" customHeight="1">
      <c r="D37"/>
      <c r="E37"/>
    </row>
  </sheetData>
  <sheetProtection/>
  <mergeCells count="3">
    <mergeCell ref="A1:F1"/>
    <mergeCell ref="A3:B3"/>
    <mergeCell ref="D3:E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2015-03-23T09:25:45Z</cp:lastPrinted>
  <dcterms:created xsi:type="dcterms:W3CDTF">2015-02-12T08:53:35Z</dcterms:created>
  <dcterms:modified xsi:type="dcterms:W3CDTF">2015-10-02T01:47:29Z</dcterms:modified>
  <cp:category/>
  <cp:version/>
  <cp:contentType/>
  <cp:contentStatus/>
</cp:coreProperties>
</file>